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55" tabRatio="440" activeTab="0"/>
  </bookViews>
  <sheets>
    <sheet name="Bulletin adhésion 2020" sheetId="1" r:id="rId1"/>
  </sheets>
  <definedNames>
    <definedName name="AdresseRue" localSheetId="0">'Bulletin adhésion 2020'!$Q$4,'Bulletin adhésion 2020'!$O$6</definedName>
    <definedName name="AdresseRue">#REF!,#REF!</definedName>
    <definedName name="AdresseVille">'Bulletin adhésion 2020'!$BR$12</definedName>
    <definedName name="CodePostal">'Bulletin adhésion 2020'!$BN$12</definedName>
    <definedName name="DateLimiteAdulte">'Bulletin adhésion 2020'!$CH$18</definedName>
    <definedName name="DateLimiteJDeuxiemeTarif">'Bulletin adhésion 2020'!$CH$32</definedName>
    <definedName name="DateLimiteJeune">'Bulletin adhésion 2020'!$CH$16</definedName>
    <definedName name="DateLimiteJPremierTarif">'Bulletin adhésion 2020'!$CH$30</definedName>
    <definedName name="DateLimiteMiniTennis">'Bulletin adhésion 2020'!$CH$24</definedName>
    <definedName name="DateNaissance">'Bulletin adhésion 2020'!$BM$4</definedName>
    <definedName name="Email">'Bulletin adhésion 2020'!$BM$8</definedName>
    <definedName name="ListeClassements" localSheetId="0">'Bulletin adhésion 2020'!$AA$1:$AZ$1</definedName>
    <definedName name="ListeClassements">#REF!</definedName>
    <definedName name="ListeDéroulanteChoix" localSheetId="0">'Bulletin adhésion 2020'!$Y$1:$Z$1</definedName>
    <definedName name="ListeDéroulanteChoix">#REF!</definedName>
    <definedName name="listeinutilisée" localSheetId="0">'Bulletin adhésion 2020'!$BA$1:$BC$1</definedName>
    <definedName name="listeinutilisée">#REF!</definedName>
    <definedName name="ListeModePaiement" localSheetId="0">'Bulletin adhésion 2020'!$BA$1:$BD$1</definedName>
    <definedName name="ListeModePaiement">#REF!</definedName>
    <definedName name="ListeModeRèglement" localSheetId="0">'Bulletin adhésion 2020'!$BA$1:$BC$1</definedName>
    <definedName name="ListeModeRèglement">#REF!</definedName>
    <definedName name="nom" localSheetId="0">'Bulletin adhésion 2020'!$D$4</definedName>
    <definedName name="prénom" localSheetId="0">'Bulletin adhésion 2020'!$D$6</definedName>
    <definedName name="TéléphoneDomicile">'Bulletin adhésion 2020'!$BM$6</definedName>
    <definedName name="ValeurListeChoixFormule">'Bulletin adhésion 2020'!$BH$28</definedName>
    <definedName name="Ville" localSheetId="0">'Bulletin adhésion 2020'!$S$8,'Bulletin adhésion 2020'!$P$10</definedName>
    <definedName name="Ville">#REF!,#REF!</definedName>
    <definedName name="_xlnm.Print_Area" localSheetId="0">'Bulletin adhésion 2020'!$AF$1:$EA$85</definedName>
  </definedNames>
  <calcPr fullCalcOnLoad="1"/>
</workbook>
</file>

<file path=xl/comments1.xml><?xml version="1.0" encoding="utf-8"?>
<comments xmlns="http://schemas.openxmlformats.org/spreadsheetml/2006/main">
  <authors>
    <author>Yann NEVEU</author>
    <author>Propri?taire</author>
  </authors>
  <commentList>
    <comment ref="F12" authorId="0">
      <text>
        <r>
          <rPr>
            <b/>
            <sz val="8"/>
            <color indexed="9"/>
            <rFont val="Tahoma"/>
            <family val="2"/>
          </rPr>
          <t>Indispensable</t>
        </r>
      </text>
    </comment>
    <comment ref="F16" authorId="1">
      <text>
        <r>
          <rPr>
            <b/>
            <sz val="6"/>
            <rFont val="Tahoma"/>
            <family val="2"/>
          </rPr>
          <t>Utilisez la liste déroulante des classements !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sz val="8"/>
            <color indexed="26"/>
            <rFont val="Tahoma"/>
            <family val="2"/>
          </rPr>
          <t xml:space="preserve">Cochez d'un "1" si la case correspond à votre choix
</t>
        </r>
      </text>
    </comment>
    <comment ref="O43" authorId="0">
      <text>
        <r>
          <rPr>
            <sz val="8"/>
            <color indexed="26"/>
            <rFont val="Tahoma"/>
            <family val="2"/>
          </rPr>
          <t>Cochez d'un "1" si la case correspond à vos choix</t>
        </r>
        <r>
          <rPr>
            <b/>
            <sz val="8"/>
            <color indexed="26"/>
            <rFont val="Tahoma"/>
            <family val="2"/>
          </rPr>
          <t xml:space="preserve">
</t>
        </r>
      </text>
    </comment>
    <comment ref="O45" authorId="0">
      <text>
        <r>
          <rPr>
            <sz val="8"/>
            <color indexed="26"/>
            <rFont val="Tahoma"/>
            <family val="2"/>
          </rPr>
          <t>Cochez d'un "1" si la case correspond à votre choix</t>
        </r>
      </text>
    </comment>
    <comment ref="O47" authorId="0">
      <text>
        <r>
          <rPr>
            <sz val="8"/>
            <color indexed="26"/>
            <rFont val="Tahoma"/>
            <family val="2"/>
          </rPr>
          <t>Cochez d'un "1" si la case correspond à votre choix</t>
        </r>
      </text>
    </comment>
    <comment ref="E69" authorId="1">
      <text>
        <r>
          <rPr>
            <b/>
            <sz val="7"/>
            <rFont val="Tahoma"/>
            <family val="2"/>
          </rPr>
          <t>Attention, si vous êtes nés en 1993, 94 ou 95, vous devez imprimer votre chèque sport et le présenter à l'inscription.
Cliquez sur le lien dans la cellule du dessous pour faire la démarche.</t>
        </r>
        <r>
          <rPr>
            <sz val="7"/>
            <rFont val="Tahoma"/>
            <family val="2"/>
          </rPr>
          <t xml:space="preserve">
</t>
        </r>
      </text>
    </comment>
    <comment ref="BM4" authorId="1">
      <text>
        <r>
          <rPr>
            <b/>
            <sz val="8"/>
            <rFont val="Tahoma"/>
            <family val="2"/>
          </rPr>
          <t>Indispensable</t>
        </r>
      </text>
    </comment>
    <comment ref="CP15" authorId="1">
      <text>
        <r>
          <rPr>
            <b/>
            <sz val="8"/>
            <rFont val="Tahoma"/>
            <family val="2"/>
          </rPr>
          <t>Utilisez la liste déroulante des classements</t>
        </r>
        <r>
          <rPr>
            <sz val="8"/>
            <rFont val="Tahoma"/>
            <family val="2"/>
          </rPr>
          <t xml:space="preserve">
</t>
        </r>
      </text>
    </comment>
    <comment ref="BH28" authorId="1">
      <text>
        <r>
          <rPr>
            <b/>
            <sz val="9"/>
            <rFont val="Tahoma"/>
            <family val="2"/>
          </rPr>
          <t>Propriétaire:</t>
        </r>
        <r>
          <rPr>
            <sz val="9"/>
            <rFont val="Tahoma"/>
            <family val="2"/>
          </rPr>
          <t xml:space="preserve">
Renvoie aux cellules BC12 à BC 19
</t>
        </r>
      </text>
    </comment>
  </commentList>
</comments>
</file>

<file path=xl/sharedStrings.xml><?xml version="1.0" encoding="utf-8"?>
<sst xmlns="http://schemas.openxmlformats.org/spreadsheetml/2006/main" count="272" uniqueCount="205">
  <si>
    <t>Ville :</t>
  </si>
  <si>
    <t>Prénom :</t>
  </si>
  <si>
    <t>NOM :</t>
  </si>
  <si>
    <t>Adresse :</t>
  </si>
  <si>
    <t>Tél. 1 :</t>
  </si>
  <si>
    <t>Date de naissance :</t>
  </si>
  <si>
    <t>http://atbetton.free.fr/</t>
  </si>
  <si>
    <t>INSCRIPTION</t>
  </si>
  <si>
    <t>REINSCRIPTION</t>
  </si>
  <si>
    <t>Tél. 2 :</t>
  </si>
  <si>
    <t>Nombre d'années de tennis :</t>
  </si>
  <si>
    <t>Intéressé par la compétition :</t>
  </si>
  <si>
    <t>oui</t>
  </si>
  <si>
    <t>non</t>
  </si>
  <si>
    <t>Je soussigné(e) M. ou Mme</t>
  </si>
  <si>
    <t>demeurant :</t>
  </si>
  <si>
    <t>Signature :</t>
  </si>
  <si>
    <t>ADHESION</t>
  </si>
  <si>
    <t>obligatoire</t>
  </si>
  <si>
    <t>facultatif</t>
  </si>
  <si>
    <t>TOTAL</t>
  </si>
  <si>
    <t>+</t>
  </si>
  <si>
    <t>=</t>
  </si>
  <si>
    <t>MINORATION :</t>
  </si>
  <si>
    <t>TARIFS</t>
  </si>
  <si>
    <t>TOTAL A PAYER</t>
  </si>
  <si>
    <t>Nom du club :</t>
  </si>
  <si>
    <t xml:space="preserve">Règlement par : </t>
  </si>
  <si>
    <t>Montant</t>
  </si>
  <si>
    <t>Solde</t>
  </si>
  <si>
    <t>"</t>
  </si>
  <si>
    <t>CP:</t>
  </si>
  <si>
    <t>JOURS</t>
  </si>
  <si>
    <t>Mercredi</t>
  </si>
  <si>
    <t>Jeudi</t>
  </si>
  <si>
    <t>Vendredi</t>
  </si>
  <si>
    <t>LIEU</t>
  </si>
  <si>
    <t>Les Omblais</t>
  </si>
  <si>
    <t>La Haie renaud</t>
  </si>
  <si>
    <t>JEUNES</t>
  </si>
  <si>
    <t>9H30 12H30</t>
  </si>
  <si>
    <t>12H30 19H30</t>
  </si>
  <si>
    <t>17H30 19H30</t>
  </si>
  <si>
    <t>DISPONIBILITES POUR L'ENTRAINEMENT</t>
  </si>
  <si>
    <t>ADULTES</t>
  </si>
  <si>
    <t>19H30 20H30</t>
  </si>
  <si>
    <t>19H 22H</t>
  </si>
  <si>
    <t>19H30 21H30</t>
  </si>
  <si>
    <t>20H30 21H30</t>
  </si>
  <si>
    <t>Loisir</t>
  </si>
  <si>
    <t>Compétition</t>
  </si>
  <si>
    <t>Tél1:</t>
  </si>
  <si>
    <t>Tél2:</t>
  </si>
  <si>
    <t>autorise mon fils ou ma fille désigné(e)ci dessus à suivre les cours collectifs de tennis et m'engage à vérifier la présence du moniteur avant chaque séance, l'ATB déclinant toute responsabilité en l'absence de celui-ci et en dehors de l'heure de cours déterminée.</t>
  </si>
  <si>
    <r>
      <t xml:space="preserve">ENTRAINEMENT   </t>
    </r>
    <r>
      <rPr>
        <b/>
        <i/>
        <sz val="10"/>
        <color indexed="8"/>
        <rFont val="Calibri"/>
        <family val="2"/>
      </rPr>
      <t>28 cours</t>
    </r>
  </si>
  <si>
    <t>Intéressé par la formation d'arbitre :</t>
  </si>
  <si>
    <t>Remarques :</t>
  </si>
  <si>
    <t>découpage horaire susceptible d'être légèrement modifié.</t>
  </si>
  <si>
    <t>NC</t>
  </si>
  <si>
    <t>30/5</t>
  </si>
  <si>
    <t>30/4</t>
  </si>
  <si>
    <t>30</t>
  </si>
  <si>
    <t>30/3</t>
  </si>
  <si>
    <t>30/2</t>
  </si>
  <si>
    <t>30/1</t>
  </si>
  <si>
    <t>15/5</t>
  </si>
  <si>
    <t>15/4</t>
  </si>
  <si>
    <t>15/3</t>
  </si>
  <si>
    <t>15/2</t>
  </si>
  <si>
    <t>15/1</t>
  </si>
  <si>
    <t>15</t>
  </si>
  <si>
    <t>5/6</t>
  </si>
  <si>
    <t>4/6</t>
  </si>
  <si>
    <t>3/6</t>
  </si>
  <si>
    <t>2/6</t>
  </si>
  <si>
    <t>1/6</t>
  </si>
  <si>
    <t>0</t>
  </si>
  <si>
    <t>-2/6</t>
  </si>
  <si>
    <t>-4/6</t>
  </si>
  <si>
    <t>-15</t>
  </si>
  <si>
    <t>PROMO</t>
  </si>
  <si>
    <t>1ère série</t>
  </si>
  <si>
    <t>Tarif familial (-30€ à partir de la 3ème adhésion dans la famille)</t>
  </si>
  <si>
    <r>
      <rPr>
        <b/>
        <sz val="14"/>
        <color indexed="8"/>
        <rFont val="Calibri"/>
        <family val="2"/>
      </rPr>
      <t>Votre choix</t>
    </r>
    <r>
      <rPr>
        <b/>
        <sz val="10"/>
        <color indexed="8"/>
        <rFont val="Calibri"/>
        <family val="2"/>
      </rPr>
      <t xml:space="preserve"> </t>
    </r>
    <r>
      <rPr>
        <i/>
        <sz val="9"/>
        <color indexed="10"/>
        <rFont val="Calibri"/>
        <family val="2"/>
      </rPr>
      <t>(cochez d'un "1" les cases  qui correspondent à vos choix)</t>
    </r>
  </si>
  <si>
    <t>Chèque</t>
  </si>
  <si>
    <t>Coupons sport</t>
  </si>
  <si>
    <t>http://www.bretagne.fr/internet/jcms/preprod_42020/beneficiez-du-cheque-sport</t>
  </si>
  <si>
    <t>Autre mode de règlement</t>
  </si>
  <si>
    <t>Chèque sport 16 - 18 ans (aide région Bretagne) *</t>
  </si>
  <si>
    <t>Chèques vacances</t>
  </si>
  <si>
    <t>*</t>
  </si>
  <si>
    <t>SENIOR NE(E) EN 1992 ou avant</t>
  </si>
  <si>
    <t>JEUNE NE(E) EN 1993, 1994 ou 1995</t>
  </si>
  <si>
    <t>JEUNE NE(E) EN 1996, 1997 ou 1998</t>
  </si>
  <si>
    <t>JEUNE NE(E) EN 1999 ou après</t>
  </si>
  <si>
    <t>N° de badge 2010 :</t>
  </si>
  <si>
    <t>→ Pensez à le restituer avec la clé pour récupérer votre caution de 8€</t>
  </si>
  <si>
    <t>SENIOR (1992 et avant)</t>
  </si>
  <si>
    <t>JEUNE (1993 et après)</t>
  </si>
  <si>
    <r>
      <rPr>
        <sz val="10"/>
        <color indexed="10"/>
        <rFont val="Calibri"/>
        <family val="2"/>
      </rPr>
      <t>Mail</t>
    </r>
    <r>
      <rPr>
        <sz val="8"/>
        <color indexed="10"/>
        <rFont val="Calibri"/>
        <family val="2"/>
      </rPr>
      <t xml:space="preserve"> (indispensable)</t>
    </r>
    <r>
      <rPr>
        <sz val="11"/>
        <color indexed="10"/>
        <rFont val="Calibri"/>
        <family val="2"/>
      </rPr>
      <t xml:space="preserve"> :</t>
    </r>
  </si>
  <si>
    <t>AUTORISATION PARENTALE (pour les mineurs)</t>
  </si>
  <si>
    <r>
      <t xml:space="preserve">Caution badge </t>
    </r>
    <r>
      <rPr>
        <sz val="8"/>
        <color indexed="8"/>
        <rFont val="Calibri"/>
        <family val="2"/>
      </rPr>
      <t>(si restitution avec la clé)</t>
    </r>
  </si>
  <si>
    <t>M</t>
  </si>
  <si>
    <t>F</t>
  </si>
  <si>
    <t>Sexe :</t>
  </si>
  <si>
    <t>AT Betton - Année sportive 2011</t>
  </si>
  <si>
    <r>
      <t xml:space="preserve">Licence 2011 dans un autre club </t>
    </r>
    <r>
      <rPr>
        <sz val="10"/>
        <color indexed="8"/>
        <rFont val="Calibri"/>
        <family val="2"/>
      </rPr>
      <t>→</t>
    </r>
  </si>
  <si>
    <t>20H30 22H30</t>
  </si>
  <si>
    <t>Classement 2010 :</t>
  </si>
  <si>
    <t>Intéressé par :</t>
  </si>
  <si>
    <t>Tél. domicile :</t>
  </si>
  <si>
    <t>Tél. portable :</t>
  </si>
  <si>
    <t>Adresse e-mail :</t>
  </si>
  <si>
    <t>(Obligatoire)</t>
  </si>
  <si>
    <t>CP :</t>
  </si>
  <si>
    <t>Total</t>
  </si>
  <si>
    <t>Formule jeunes</t>
  </si>
  <si>
    <t>Formule adultes</t>
  </si>
  <si>
    <r>
      <rPr>
        <i/>
        <sz val="9"/>
        <rFont val="Calibri"/>
        <family val="2"/>
      </rPr>
      <t>(</t>
    </r>
    <r>
      <rPr>
        <i/>
        <sz val="9"/>
        <color indexed="10"/>
        <rFont val="Calibri"/>
        <family val="2"/>
      </rPr>
      <t xml:space="preserve">Obligatoire - </t>
    </r>
    <r>
      <rPr>
        <i/>
        <sz val="9"/>
        <rFont val="Calibri"/>
        <family val="2"/>
      </rPr>
      <t>donne accès aux terrains intérieurs et extérieurs)</t>
    </r>
  </si>
  <si>
    <t>N° de licence :</t>
  </si>
  <si>
    <t>Jeune</t>
  </si>
  <si>
    <t>Adulte</t>
  </si>
  <si>
    <t xml:space="preserve">Solde : </t>
  </si>
  <si>
    <t>Formule :</t>
  </si>
  <si>
    <t>Pas de cours</t>
  </si>
  <si>
    <t>Jeune - Formule mini-tennis</t>
  </si>
  <si>
    <t>Jeune - Pas de cours</t>
  </si>
  <si>
    <t>Adulte - Pas de cours</t>
  </si>
  <si>
    <t>Complément :</t>
  </si>
  <si>
    <t>Disponibilités pour les cours</t>
  </si>
  <si>
    <t>Samedi</t>
  </si>
  <si>
    <t>Matin</t>
  </si>
  <si>
    <t>Après-midi</t>
  </si>
  <si>
    <t>Lundi</t>
  </si>
  <si>
    <t>Mardi</t>
  </si>
  <si>
    <t>Midi</t>
  </si>
  <si>
    <t>Ap. midi</t>
  </si>
  <si>
    <t>Soir</t>
  </si>
  <si>
    <t>9h - 12h</t>
  </si>
  <si>
    <t>12h - 14h</t>
  </si>
  <si>
    <t>17h - 22h</t>
  </si>
  <si>
    <t>*Jeunes</t>
  </si>
  <si>
    <t>*Adultes</t>
  </si>
  <si>
    <t>Je, soussigné</t>
  </si>
  <si>
    <t xml:space="preserve">Représentant légal de </t>
  </si>
  <si>
    <t>Classement :</t>
  </si>
  <si>
    <t>Niveau de jeu :</t>
  </si>
  <si>
    <t xml:space="preserve">La compétition </t>
  </si>
  <si>
    <t>La formation d'arbitre</t>
  </si>
  <si>
    <t>14h - 17h</t>
  </si>
  <si>
    <t>Remplissez les informations complémentaires sur la page 2, notamment vos disponibilités pour les cours.</t>
  </si>
  <si>
    <t>Remplissez les informations initiales sur la page 1</t>
  </si>
  <si>
    <t>Réduction *</t>
  </si>
  <si>
    <t>*Dans ces deux cas seulement</t>
  </si>
  <si>
    <t>Nom de cet autre club :</t>
  </si>
  <si>
    <t>Jeune - Formule 1h</t>
  </si>
  <si>
    <t>Adulte - Cours collectif 1h</t>
  </si>
  <si>
    <t>(en nbre d'années de tennis par exemple)</t>
  </si>
  <si>
    <t>Fiche administrative</t>
  </si>
  <si>
    <t>Fiche à destination des enseignants</t>
  </si>
  <si>
    <t>Adulte - Ecole des femmes (1h30, un matin de la semaine)</t>
  </si>
  <si>
    <t>Adulte - Ecole du matin (un matin de la semaine)</t>
  </si>
  <si>
    <t>La formation d'assistant moniteur de tennis ( CQPAMT)</t>
  </si>
  <si>
    <t>La formation d'Initiateur Fédéral</t>
  </si>
  <si>
    <t>9h-12h</t>
  </si>
  <si>
    <t>à /17h30</t>
  </si>
  <si>
    <t>(obligatoire)</t>
  </si>
  <si>
    <t>Si le nom du chéquier n'est pas celui de l'adhérent, merci de préciser le nom de l'adhérent au dos</t>
  </si>
  <si>
    <r>
      <rPr>
        <b/>
        <sz val="10"/>
        <color indexed="10"/>
        <rFont val="Calibri"/>
        <family val="2"/>
      </rPr>
      <t>Aucun règlement en espèces ne sera accepté</t>
    </r>
    <r>
      <rPr>
        <sz val="10"/>
        <color indexed="10"/>
        <rFont val="Calibri"/>
        <family val="2"/>
      </rPr>
      <t xml:space="preserve"> - chèques vacances acceptés</t>
    </r>
  </si>
  <si>
    <t>Aucun remboursement ne sera possible après l'inscription définitive pour des raisons de gestion et d'organisation</t>
  </si>
  <si>
    <t>* autorise l’association "AT Betton" à utiliser l’image de mon enfant (mon image si je suis l’adhérent) dans ses locaux ou en dehors, soit : sur le blog/ le site Facebook/le site web de l’association ; j’accepte l’utilisation et l’exploitation non commerciale de cette image dans le cadre de la promotion de l'association et de ses actions.</t>
  </si>
  <si>
    <t>* autorise mon fils ou ma fille désigné(e)ci dessus à suivre les cours collectifs de tennis et m'engage à vérifier la présence du moniteur avant chaque séance, l'ATB déclinant toute responsabilité en l'absence de celui-ci et en dehors de l'heure de cours déterminée.</t>
  </si>
  <si>
    <t>Autorisation parentale / Droit à l'image</t>
  </si>
  <si>
    <t xml:space="preserve">Nous sommes partenaires du dispositif SORTIR </t>
  </si>
  <si>
    <t>adulte né(e) en 2000 et avant</t>
  </si>
  <si>
    <t>Demande d'attestation de paiement</t>
  </si>
  <si>
    <t>16h- 17h30</t>
  </si>
  <si>
    <t>12h-16h</t>
  </si>
  <si>
    <t>AT Betton - Année sportive 2020</t>
  </si>
  <si>
    <t>Jeune (2002 et après)</t>
  </si>
  <si>
    <t>Adulte (2001 et avant)</t>
  </si>
  <si>
    <t>jeune né(e) entre 2002 et 2008 inclus</t>
  </si>
  <si>
    <t>jeune né(e) entre 2009 et 2012 inclus</t>
  </si>
  <si>
    <t>jeune né(e) en 2013, 2014, 2015</t>
  </si>
  <si>
    <t>*Si des cours d'1h30 pouvaient être organisés, seriez-vous intéressés ? (Pro rata, ex : 30 minutes supp = 90€ )</t>
  </si>
  <si>
    <r>
      <rPr>
        <b/>
        <sz val="12"/>
        <color indexed="10"/>
        <rFont val="Calibri"/>
        <family val="2"/>
      </rPr>
      <t>Chèque de caution avant paiement en ligne</t>
    </r>
    <r>
      <rPr>
        <b/>
        <sz val="14"/>
        <color indexed="10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(encaissé uniquement si votre paiement n'est pas intervenu au 30/9)</t>
    </r>
  </si>
  <si>
    <t>*Si des cours d'1h30 pouvaient être organisés, seriez-vous intéressés ? (Pro rata : suppl 1h/2):</t>
  </si>
  <si>
    <t xml:space="preserve">Total indicatif, à payer en ligne : </t>
  </si>
  <si>
    <t>Dossier de (ré)inscription complet (fiches + Certif M ou CERFA + Caution à renvoyer ou déposer au club à l'ATB Les omblais - 35830 BETTON)</t>
  </si>
  <si>
    <t>Date et signature du sportif :</t>
  </si>
  <si>
    <t>Je soussigné M/Mme</t>
  </si>
  <si>
    <t>Pour les majeurs,</t>
  </si>
  <si>
    <t>Pour les mineurs :</t>
  </si>
  <si>
    <t xml:space="preserve">En ma qualité de représentant légal de </t>
  </si>
  <si>
    <t xml:space="preserve">atteste avoir renseigné le questionnaire  </t>
  </si>
  <si>
    <t>de santé QS-SPORT Cerfa N°15699*01 et avoir répondu par la négative à l’ensemble des rubriques.</t>
  </si>
  <si>
    <t xml:space="preserve">atteste qu’il/elle a renseigné le questionnaire de santé QS-SPORT Cerfa N°15699*01 et a répondu par la </t>
  </si>
  <si>
    <t>négative à l’ensemble des rubriques.</t>
  </si>
  <si>
    <t>Date et signature du représentant légal :</t>
  </si>
  <si>
    <r>
      <t xml:space="preserve">Adhésion </t>
    </r>
    <r>
      <rPr>
        <i/>
        <sz val="10"/>
        <color indexed="53"/>
        <rFont val="Calibri"/>
        <family val="2"/>
      </rPr>
      <t>(comprend la licence FFT pour faire des compétitions, réserver des places à Roland Garros...)</t>
    </r>
  </si>
  <si>
    <r>
      <t xml:space="preserve">DOCUMENT CERFA                                                                                 </t>
    </r>
    <r>
      <rPr>
        <b/>
        <sz val="11"/>
        <color indexed="62"/>
        <rFont val="Calibri"/>
        <family val="2"/>
      </rPr>
      <t>NB : le certificat médical peut être prolongé seulement de deux années par un CERFA</t>
    </r>
  </si>
  <si>
    <t>Rappel : certificat médical obligatoire (mentionnant tennis en compétition, le cas échéant) ou CERFA à joindre à l'inscription</t>
  </si>
  <si>
    <t>Certificat médical obligatoire (mentionnant tennis en compétition) ou CERFA à joindre à l'inscription</t>
  </si>
  <si>
    <t>((</t>
  </si>
  <si>
    <t>))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</si>
</sst>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#&quot; &quot;##&quot; &quot;##&quot; &quot;##&quot; &quot;##"/>
    <numFmt numFmtId="166" formatCode="#,##0.0\ &quot;€&quot;"/>
    <numFmt numFmtId="167" formatCode="#,##0.00\ &quot;€&quot;"/>
    <numFmt numFmtId="168" formatCode="d/m/yy;@"/>
    <numFmt numFmtId="169" formatCode="_-* #,##0.00\ [$€-40C]_-;\-* #,##0.00\ [$€-40C]_-;_-* &quot;-&quot;??\ [$€-40C]_-;_-@_-"/>
    <numFmt numFmtId="170" formatCode="00000"/>
    <numFmt numFmtId="171" formatCode="[$-40C]dddd\ d\ mmmm\ yyyy"/>
    <numFmt numFmtId="172" formatCode="#,##0\ _€"/>
    <numFmt numFmtId="173" formatCode="_-* #,##0.0\ &quot;€&quot;_-;\-* #,##0.0\ &quot;€&quot;_-;_-* &quot;-&quot;?\ &quot;€&quot;_-;_-@_-"/>
    <numFmt numFmtId="174" formatCode="dd/mm/yy;@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1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6"/>
      <name val="Tahoma"/>
      <family val="2"/>
    </font>
    <font>
      <sz val="10"/>
      <color indexed="8"/>
      <name val="Calibri"/>
      <family val="2"/>
    </font>
    <font>
      <i/>
      <sz val="9"/>
      <color indexed="10"/>
      <name val="Calibri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7"/>
      <color indexed="10"/>
      <name val="Calibri"/>
      <family val="2"/>
    </font>
    <font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1"/>
      <color indexed="10"/>
      <name val="Calibri"/>
      <family val="2"/>
    </font>
    <font>
      <u val="single"/>
      <sz val="6"/>
      <color indexed="12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sz val="8"/>
      <color indexed="26"/>
      <name val="Tahoma"/>
      <family val="2"/>
    </font>
    <font>
      <b/>
      <sz val="8"/>
      <color indexed="26"/>
      <name val="Tahoma"/>
      <family val="2"/>
    </font>
    <font>
      <b/>
      <sz val="14"/>
      <color indexed="10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i/>
      <sz val="9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Calibri"/>
      <family val="2"/>
    </font>
    <font>
      <i/>
      <sz val="10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6.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sz val="9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8"/>
      <color indexed="10"/>
      <name val="Calibri"/>
      <family val="2"/>
    </font>
    <font>
      <sz val="12"/>
      <name val="Calibri"/>
      <family val="2"/>
    </font>
    <font>
      <i/>
      <sz val="12"/>
      <color indexed="17"/>
      <name val="Calibri"/>
      <family val="2"/>
    </font>
    <font>
      <sz val="7"/>
      <color indexed="10"/>
      <name val="Calibri"/>
      <family val="2"/>
    </font>
    <font>
      <u val="single"/>
      <sz val="12"/>
      <color indexed="12"/>
      <name val="Calibri"/>
      <family val="2"/>
    </font>
    <font>
      <b/>
      <sz val="18"/>
      <color indexed="17"/>
      <name val="Calibri"/>
      <family val="2"/>
    </font>
    <font>
      <sz val="7"/>
      <color indexed="8"/>
      <name val="Calibri"/>
      <family val="2"/>
    </font>
    <font>
      <i/>
      <sz val="7.5"/>
      <color indexed="8"/>
      <name val="Calibri"/>
      <family val="2"/>
    </font>
    <font>
      <sz val="12"/>
      <color indexed="10"/>
      <name val="Calibri"/>
      <family val="2"/>
    </font>
    <font>
      <sz val="6"/>
      <color indexed="10"/>
      <name val="Calibri"/>
      <family val="2"/>
    </font>
    <font>
      <i/>
      <sz val="6"/>
      <color indexed="8"/>
      <name val="Calibri"/>
      <family val="2"/>
    </font>
    <font>
      <sz val="8"/>
      <name val="Calibri"/>
      <family val="2"/>
    </font>
    <font>
      <i/>
      <sz val="11"/>
      <color indexed="17"/>
      <name val="Calibri"/>
      <family val="2"/>
    </font>
    <font>
      <sz val="11"/>
      <color indexed="30"/>
      <name val="Calibri"/>
      <family val="2"/>
    </font>
    <font>
      <u val="single"/>
      <sz val="11"/>
      <color indexed="30"/>
      <name val="Calibri"/>
      <family val="2"/>
    </font>
    <font>
      <b/>
      <sz val="11"/>
      <name val="Calibri"/>
      <family val="2"/>
    </font>
    <font>
      <sz val="10"/>
      <color indexed="22"/>
      <name val="Calibri"/>
      <family val="2"/>
    </font>
    <font>
      <b/>
      <sz val="13"/>
      <color indexed="10"/>
      <name val="Calibri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10"/>
      <name val="Calibri"/>
      <family val="2"/>
    </font>
    <font>
      <b/>
      <sz val="16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6.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i/>
      <sz val="9"/>
      <color rgb="FFFF0000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9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0070C0"/>
      <name val="Calibri"/>
      <family val="2"/>
    </font>
    <font>
      <u val="single"/>
      <sz val="11"/>
      <color rgb="FF0070C0"/>
      <name val="Calibri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rgb="FFFF0000"/>
      <name val="Calibri"/>
      <family val="2"/>
    </font>
    <font>
      <b/>
      <sz val="16"/>
      <color theme="3" tint="0.39998000860214233"/>
      <name val="Calibri"/>
      <family val="2"/>
    </font>
    <font>
      <b/>
      <sz val="10"/>
      <color theme="1"/>
      <name val="Calibri"/>
      <family val="2"/>
    </font>
    <font>
      <i/>
      <sz val="11"/>
      <color rgb="FF00B050"/>
      <name val="Calibri"/>
      <family val="2"/>
    </font>
    <font>
      <i/>
      <sz val="6"/>
      <color theme="1"/>
      <name val="Calibri"/>
      <family val="2"/>
    </font>
    <font>
      <sz val="6"/>
      <color rgb="FFFF0000"/>
      <name val="Calibri"/>
      <family val="2"/>
    </font>
    <font>
      <sz val="12"/>
      <color rgb="FFFF0000"/>
      <name val="Calibri"/>
      <family val="2"/>
    </font>
    <font>
      <b/>
      <i/>
      <sz val="14"/>
      <color rgb="FFFF0000"/>
      <name val="Calibri"/>
      <family val="2"/>
    </font>
    <font>
      <i/>
      <sz val="7.5"/>
      <color theme="1"/>
      <name val="Calibri"/>
      <family val="2"/>
    </font>
    <font>
      <i/>
      <sz val="11"/>
      <color theme="0" tint="-0.4999699890613556"/>
      <name val="Calibri"/>
      <family val="2"/>
    </font>
    <font>
      <b/>
      <sz val="11"/>
      <color rgb="FFFF0000"/>
      <name val="Calibri"/>
      <family val="2"/>
    </font>
    <font>
      <b/>
      <sz val="18"/>
      <color rgb="FF00B050"/>
      <name val="Calibri"/>
      <family val="2"/>
    </font>
    <font>
      <sz val="7"/>
      <color theme="1"/>
      <name val="Calibri"/>
      <family val="2"/>
    </font>
    <font>
      <sz val="7"/>
      <color rgb="FFFF0000"/>
      <name val="Calibri"/>
      <family val="2"/>
    </font>
    <font>
      <u val="single"/>
      <sz val="12"/>
      <color theme="10"/>
      <name val="Calibri"/>
      <family val="2"/>
    </font>
    <font>
      <i/>
      <sz val="12"/>
      <color rgb="FF00B050"/>
      <name val="Calibri"/>
      <family val="2"/>
    </font>
    <font>
      <b/>
      <sz val="13"/>
      <color rgb="FFFF0000"/>
      <name val="Calibri"/>
      <family val="2"/>
    </font>
    <font>
      <i/>
      <sz val="10"/>
      <color theme="1"/>
      <name val="Calibri"/>
      <family val="2"/>
    </font>
    <font>
      <b/>
      <sz val="18"/>
      <color rgb="FFFF0000"/>
      <name val="Calibri"/>
      <family val="2"/>
    </font>
    <font>
      <sz val="10"/>
      <color theme="0" tint="-0.1499900072813034"/>
      <name val="Calibri"/>
      <family val="2"/>
    </font>
    <font>
      <sz val="10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ashed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ed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ashed"/>
      <bottom/>
    </border>
    <border>
      <left/>
      <right/>
      <top style="dashed"/>
      <bottom/>
    </border>
    <border>
      <left/>
      <right/>
      <top style="dashed"/>
      <bottom style="thin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/>
      <right>
        <color indexed="63"/>
      </right>
      <top style="dashed"/>
      <bottom style="dashed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>
        <color rgb="FFFF0000"/>
      </top>
      <bottom style="dashed"/>
    </border>
    <border>
      <left>
        <color indexed="63"/>
      </left>
      <right style="thin">
        <color rgb="FFFF0000"/>
      </right>
      <top style="thin">
        <color rgb="FFFF0000"/>
      </top>
      <bottom style="dashed"/>
    </border>
    <border>
      <left>
        <color indexed="63"/>
      </left>
      <right style="dotted"/>
      <top style="dotted"/>
      <bottom>
        <color indexed="63"/>
      </bottom>
    </border>
    <border>
      <left/>
      <right/>
      <top style="medium">
        <color theme="0" tint="-0.4999699890613556"/>
      </top>
      <bottom style="dashed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dashed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4999699890613556"/>
      </bottom>
    </border>
    <border>
      <left/>
      <right style="medium">
        <color theme="0" tint="-0.4999699890613556"/>
      </right>
      <top>
        <color indexed="63"/>
      </top>
      <bottom style="dashed">
        <color theme="0" tint="-0.4999699890613556"/>
      </bottom>
    </border>
    <border>
      <left/>
      <right style="medium">
        <color theme="0" tint="-0.4999699890613556"/>
      </right>
      <top/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6" borderId="1" applyNumberFormat="0" applyAlignment="0" applyProtection="0"/>
    <xf numFmtId="0" fontId="93" fillId="0" borderId="2" applyNumberFormat="0" applyFill="0" applyAlignment="0" applyProtection="0"/>
    <xf numFmtId="0" fontId="0" fillId="27" borderId="3" applyNumberFormat="0" applyFont="0" applyAlignment="0" applyProtection="0"/>
    <xf numFmtId="0" fontId="94" fillId="28" borderId="1" applyNumberFormat="0" applyAlignment="0" applyProtection="0"/>
    <xf numFmtId="0" fontId="95" fillId="29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0" borderId="0" applyNumberFormat="0" applyBorder="0" applyAlignment="0" applyProtection="0"/>
    <xf numFmtId="9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100" fillId="26" borderId="4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8" applyNumberFormat="0" applyFill="0" applyAlignment="0" applyProtection="0"/>
    <xf numFmtId="0" fontId="107" fillId="32" borderId="9" applyNumberFormat="0" applyAlignment="0" applyProtection="0"/>
  </cellStyleXfs>
  <cellXfs count="54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14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17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2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9" fillId="33" borderId="21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23" xfId="0" applyFont="1" applyFill="1" applyBorder="1" applyAlignment="1">
      <alignment vertical="top"/>
    </xf>
    <xf numFmtId="49" fontId="0" fillId="0" borderId="0" xfId="0" applyNumberFormat="1" applyFill="1" applyAlignment="1">
      <alignment/>
    </xf>
    <xf numFmtId="0" fontId="96" fillId="0" borderId="13" xfId="45" applyFill="1" applyBorder="1" applyAlignment="1" applyProtection="1">
      <alignment/>
      <protection/>
    </xf>
    <xf numFmtId="0" fontId="96" fillId="0" borderId="0" xfId="45" applyFill="1" applyBorder="1" applyAlignment="1" applyProtection="1">
      <alignment/>
      <protection/>
    </xf>
    <xf numFmtId="0" fontId="11" fillId="0" borderId="0" xfId="45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9" fillId="33" borderId="2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left"/>
      <protection/>
    </xf>
    <xf numFmtId="168" fontId="90" fillId="0" borderId="0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33" borderId="21" xfId="0" applyFill="1" applyBorder="1" applyAlignment="1" applyProtection="1">
      <alignment horizontal="center"/>
      <protection locked="0"/>
    </xf>
    <xf numFmtId="164" fontId="0" fillId="0" borderId="21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165" fontId="12" fillId="0" borderId="27" xfId="0" applyNumberFormat="1" applyFont="1" applyFill="1" applyBorder="1" applyAlignment="1">
      <alignment horizontal="left"/>
    </xf>
    <xf numFmtId="165" fontId="12" fillId="0" borderId="20" xfId="0" applyNumberFormat="1" applyFont="1" applyFill="1" applyBorder="1" applyAlignment="1">
      <alignment horizontal="left"/>
    </xf>
    <xf numFmtId="165" fontId="12" fillId="0" borderId="28" xfId="0" applyNumberFormat="1" applyFont="1" applyFill="1" applyBorder="1" applyAlignment="1">
      <alignment horizontal="left"/>
    </xf>
    <xf numFmtId="164" fontId="0" fillId="0" borderId="27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49" fontId="7" fillId="33" borderId="27" xfId="0" applyNumberFormat="1" applyFont="1" applyFill="1" applyBorder="1" applyAlignment="1" applyProtection="1">
      <alignment horizontal="left"/>
      <protection locked="0"/>
    </xf>
    <xf numFmtId="49" fontId="7" fillId="33" borderId="20" xfId="0" applyNumberFormat="1" applyFont="1" applyFill="1" applyBorder="1" applyAlignment="1" applyProtection="1">
      <alignment horizontal="left"/>
      <protection locked="0"/>
    </xf>
    <xf numFmtId="49" fontId="7" fillId="33" borderId="28" xfId="0" applyNumberFormat="1" applyFont="1" applyFill="1" applyBorder="1" applyAlignment="1" applyProtection="1">
      <alignment horizontal="left"/>
      <protection locked="0"/>
    </xf>
    <xf numFmtId="164" fontId="0" fillId="0" borderId="27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7" fontId="0" fillId="33" borderId="27" xfId="0" applyNumberFormat="1" applyFill="1" applyBorder="1" applyAlignment="1" applyProtection="1">
      <alignment horizontal="center"/>
      <protection locked="0"/>
    </xf>
    <xf numFmtId="167" fontId="0" fillId="33" borderId="20" xfId="0" applyNumberFormat="1" applyFill="1" applyBorder="1" applyAlignment="1" applyProtection="1">
      <alignment horizontal="center"/>
      <protection locked="0"/>
    </xf>
    <xf numFmtId="167" fontId="0" fillId="33" borderId="28" xfId="0" applyNumberFormat="1" applyFill="1" applyBorder="1" applyAlignment="1" applyProtection="1">
      <alignment horizontal="center"/>
      <protection locked="0"/>
    </xf>
    <xf numFmtId="166" fontId="0" fillId="0" borderId="27" xfId="0" applyNumberFormat="1" applyFill="1" applyBorder="1" applyAlignment="1">
      <alignment horizontal="center"/>
    </xf>
    <xf numFmtId="166" fontId="0" fillId="0" borderId="20" xfId="0" applyNumberFormat="1" applyFill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08" fillId="0" borderId="0" xfId="0" applyFont="1" applyFill="1" applyAlignment="1">
      <alignment horizontal="right"/>
    </xf>
    <xf numFmtId="0" fontId="109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1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14" fontId="90" fillId="0" borderId="0" xfId="0" applyNumberFormat="1" applyFont="1" applyFill="1" applyBorder="1" applyAlignment="1">
      <alignment/>
    </xf>
    <xf numFmtId="0" fontId="111" fillId="0" borderId="0" xfId="0" applyFont="1" applyFill="1" applyBorder="1" applyAlignment="1">
      <alignment/>
    </xf>
    <xf numFmtId="165" fontId="12" fillId="0" borderId="0" xfId="0" applyNumberFormat="1" applyFont="1" applyFill="1" applyBorder="1" applyAlignment="1">
      <alignment horizontal="left"/>
    </xf>
    <xf numFmtId="0" fontId="109" fillId="0" borderId="0" xfId="0" applyFont="1" applyFill="1" applyBorder="1" applyAlignment="1">
      <alignment vertical="center"/>
    </xf>
    <xf numFmtId="0" fontId="108" fillId="0" borderId="0" xfId="0" applyFont="1" applyFill="1" applyBorder="1" applyAlignment="1">
      <alignment/>
    </xf>
    <xf numFmtId="0" fontId="108" fillId="0" borderId="0" xfId="0" applyFont="1" applyFill="1" applyBorder="1" applyAlignment="1">
      <alignment vertical="center"/>
    </xf>
    <xf numFmtId="0" fontId="109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4" xfId="0" applyFill="1" applyBorder="1" applyAlignment="1">
      <alignment horizontal="center"/>
    </xf>
    <xf numFmtId="7" fontId="0" fillId="0" borderId="0" xfId="0" applyNumberFormat="1" applyFill="1" applyAlignment="1">
      <alignment/>
    </xf>
    <xf numFmtId="7" fontId="0" fillId="0" borderId="31" xfId="0" applyNumberFormat="1" applyFill="1" applyBorder="1" applyAlignment="1">
      <alignment/>
    </xf>
    <xf numFmtId="7" fontId="0" fillId="0" borderId="12" xfId="0" applyNumberFormat="1" applyFill="1" applyBorder="1" applyAlignment="1">
      <alignment/>
    </xf>
    <xf numFmtId="7" fontId="0" fillId="0" borderId="13" xfId="0" applyNumberFormat="1" applyFill="1" applyBorder="1" applyAlignment="1">
      <alignment/>
    </xf>
    <xf numFmtId="7" fontId="0" fillId="0" borderId="14" xfId="0" applyNumberFormat="1" applyFill="1" applyBorder="1" applyAlignment="1">
      <alignment/>
    </xf>
    <xf numFmtId="7" fontId="0" fillId="0" borderId="19" xfId="0" applyNumberFormat="1" applyFill="1" applyBorder="1" applyAlignment="1">
      <alignment/>
    </xf>
    <xf numFmtId="7" fontId="0" fillId="0" borderId="25" xfId="0" applyNumberFormat="1" applyFill="1" applyBorder="1" applyAlignment="1">
      <alignment/>
    </xf>
    <xf numFmtId="7" fontId="0" fillId="0" borderId="0" xfId="0" applyNumberFormat="1" applyFill="1" applyBorder="1" applyAlignment="1">
      <alignment/>
    </xf>
    <xf numFmtId="0" fontId="90" fillId="0" borderId="0" xfId="0" applyFont="1" applyFill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90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167" fontId="0" fillId="0" borderId="0" xfId="0" applyNumberFormat="1" applyFill="1" applyBorder="1" applyAlignment="1">
      <alignment horizontal="center"/>
    </xf>
    <xf numFmtId="167" fontId="0" fillId="33" borderId="32" xfId="0" applyNumberFormat="1" applyFill="1" applyBorder="1" applyAlignment="1" applyProtection="1">
      <alignment horizontal="center"/>
      <protection locked="0"/>
    </xf>
    <xf numFmtId="167" fontId="0" fillId="33" borderId="18" xfId="0" applyNumberFormat="1" applyFill="1" applyBorder="1" applyAlignment="1" applyProtection="1">
      <alignment horizontal="center"/>
      <protection locked="0"/>
    </xf>
    <xf numFmtId="167" fontId="0" fillId="33" borderId="33" xfId="0" applyNumberFormat="1" applyFill="1" applyBorder="1" applyAlignment="1" applyProtection="1">
      <alignment horizontal="center"/>
      <protection locked="0"/>
    </xf>
    <xf numFmtId="0" fontId="109" fillId="0" borderId="0" xfId="0" applyFont="1" applyFill="1" applyBorder="1" applyAlignment="1">
      <alignment horizontal="left"/>
    </xf>
    <xf numFmtId="42" fontId="59" fillId="0" borderId="0" xfId="0" applyNumberFormat="1" applyFont="1" applyFill="1" applyBorder="1" applyAlignment="1">
      <alignment/>
    </xf>
    <xf numFmtId="42" fontId="59" fillId="0" borderId="14" xfId="0" applyNumberFormat="1" applyFont="1" applyFill="1" applyBorder="1" applyAlignment="1">
      <alignment/>
    </xf>
    <xf numFmtId="0" fontId="109" fillId="0" borderId="0" xfId="0" applyFont="1" applyFill="1" applyBorder="1" applyAlignment="1">
      <alignment/>
    </xf>
    <xf numFmtId="7" fontId="0" fillId="0" borderId="34" xfId="0" applyNumberForma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7" fontId="0" fillId="0" borderId="16" xfId="0" applyNumberFormat="1" applyFill="1" applyBorder="1" applyAlignment="1">
      <alignment/>
    </xf>
    <xf numFmtId="7" fontId="0" fillId="0" borderId="37" xfId="0" applyNumberFormat="1" applyFill="1" applyBorder="1" applyAlignment="1">
      <alignment/>
    </xf>
    <xf numFmtId="7" fontId="0" fillId="0" borderId="39" xfId="0" applyNumberFormat="1" applyFill="1" applyBorder="1" applyAlignment="1">
      <alignment/>
    </xf>
    <xf numFmtId="7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0" fillId="0" borderId="0" xfId="0" applyNumberFormat="1" applyFont="1" applyFill="1" applyBorder="1" applyAlignment="1">
      <alignment vertical="center"/>
    </xf>
    <xf numFmtId="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0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vertical="center"/>
    </xf>
    <xf numFmtId="0" fontId="112" fillId="0" borderId="0" xfId="0" applyFont="1" applyFill="1" applyBorder="1" applyAlignment="1">
      <alignment horizontal="left"/>
    </xf>
    <xf numFmtId="0" fontId="109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13" fillId="0" borderId="0" xfId="0" applyFont="1" applyFill="1" applyBorder="1" applyAlignment="1">
      <alignment vertical="center"/>
    </xf>
    <xf numFmtId="0" fontId="90" fillId="0" borderId="10" xfId="0" applyFont="1" applyFill="1" applyBorder="1" applyAlignment="1">
      <alignment/>
    </xf>
    <xf numFmtId="7" fontId="0" fillId="0" borderId="10" xfId="0" applyNumberFormat="1" applyFill="1" applyBorder="1" applyAlignment="1">
      <alignment/>
    </xf>
    <xf numFmtId="42" fontId="59" fillId="0" borderId="0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90" fillId="0" borderId="40" xfId="0" applyFont="1" applyFill="1" applyBorder="1" applyAlignment="1">
      <alignment/>
    </xf>
    <xf numFmtId="6" fontId="0" fillId="0" borderId="40" xfId="0" applyNumberFormat="1" applyFill="1" applyBorder="1" applyAlignment="1">
      <alignment/>
    </xf>
    <xf numFmtId="6" fontId="0" fillId="0" borderId="41" xfId="0" applyNumberFormat="1" applyFill="1" applyBorder="1" applyAlignment="1">
      <alignment/>
    </xf>
    <xf numFmtId="0" fontId="109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109" fillId="0" borderId="43" xfId="0" applyFont="1" applyFill="1" applyBorder="1" applyAlignment="1">
      <alignment vertical="center"/>
    </xf>
    <xf numFmtId="0" fontId="109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6" fontId="0" fillId="0" borderId="45" xfId="0" applyNumberFormat="1" applyFill="1" applyBorder="1" applyAlignment="1">
      <alignment/>
    </xf>
    <xf numFmtId="0" fontId="108" fillId="0" borderId="46" xfId="0" applyFont="1" applyFill="1" applyBorder="1" applyAlignment="1">
      <alignment/>
    </xf>
    <xf numFmtId="0" fontId="90" fillId="0" borderId="4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ill="1" applyBorder="1" applyAlignment="1">
      <alignment/>
    </xf>
    <xf numFmtId="0" fontId="114" fillId="0" borderId="43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 locked="0"/>
    </xf>
    <xf numFmtId="0" fontId="1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116" fillId="0" borderId="10" xfId="0" applyFont="1" applyFill="1" applyBorder="1" applyAlignment="1">
      <alignment/>
    </xf>
    <xf numFmtId="0" fontId="116" fillId="0" borderId="10" xfId="0" applyFont="1" applyFill="1" applyBorder="1" applyAlignment="1" applyProtection="1">
      <alignment/>
      <protection locked="0"/>
    </xf>
    <xf numFmtId="0" fontId="113" fillId="0" borderId="0" xfId="0" applyFont="1" applyFill="1" applyBorder="1" applyAlignment="1">
      <alignment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108" fillId="35" borderId="0" xfId="0" applyFont="1" applyFill="1" applyAlignment="1">
      <alignment/>
    </xf>
    <xf numFmtId="0" fontId="117" fillId="0" borderId="46" xfId="0" applyFont="1" applyFill="1" applyBorder="1" applyAlignment="1">
      <alignment/>
    </xf>
    <xf numFmtId="0" fontId="117" fillId="0" borderId="0" xfId="0" applyFont="1" applyFill="1" applyBorder="1" applyAlignment="1">
      <alignment/>
    </xf>
    <xf numFmtId="0" fontId="11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center"/>
    </xf>
    <xf numFmtId="7" fontId="0" fillId="0" borderId="14" xfId="0" applyNumberFormat="1" applyFill="1" applyBorder="1" applyAlignment="1">
      <alignment horizontal="center"/>
    </xf>
    <xf numFmtId="42" fontId="59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96" fillId="0" borderId="10" xfId="45" applyFill="1" applyBorder="1" applyAlignment="1" applyProtection="1">
      <alignment/>
      <protection locked="0"/>
    </xf>
    <xf numFmtId="0" fontId="116" fillId="0" borderId="10" xfId="0" applyFont="1" applyFill="1" applyBorder="1" applyAlignment="1" applyProtection="1">
      <alignment/>
      <protection locked="0"/>
    </xf>
    <xf numFmtId="0" fontId="109" fillId="0" borderId="48" xfId="0" applyFont="1" applyFill="1" applyBorder="1" applyAlignment="1">
      <alignment/>
    </xf>
    <xf numFmtId="0" fontId="109" fillId="0" borderId="49" xfId="0" applyFont="1" applyFill="1" applyBorder="1" applyAlignment="1">
      <alignment/>
    </xf>
    <xf numFmtId="0" fontId="119" fillId="0" borderId="0" xfId="0" applyFont="1" applyFill="1" applyBorder="1" applyAlignment="1">
      <alignment/>
    </xf>
    <xf numFmtId="0" fontId="120" fillId="0" borderId="0" xfId="0" applyFont="1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0" fontId="77" fillId="35" borderId="0" xfId="0" applyFont="1" applyFill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7" fontId="0" fillId="0" borderId="56" xfId="0" applyNumberFormat="1" applyFill="1" applyBorder="1" applyAlignment="1">
      <alignment/>
    </xf>
    <xf numFmtId="7" fontId="0" fillId="0" borderId="57" xfId="0" applyNumberFormat="1" applyFill="1" applyBorder="1" applyAlignment="1">
      <alignment/>
    </xf>
    <xf numFmtId="7" fontId="0" fillId="0" borderId="58" xfId="0" applyNumberFormat="1" applyFill="1" applyBorder="1" applyAlignment="1">
      <alignment/>
    </xf>
    <xf numFmtId="7" fontId="0" fillId="0" borderId="60" xfId="0" applyNumberFormat="1" applyFill="1" applyBorder="1" applyAlignment="1">
      <alignment/>
    </xf>
    <xf numFmtId="0" fontId="121" fillId="0" borderId="0" xfId="45" applyFont="1" applyFill="1" applyAlignment="1" applyProtection="1">
      <alignment/>
      <protection/>
    </xf>
    <xf numFmtId="0" fontId="122" fillId="0" borderId="0" xfId="45" applyFont="1" applyFill="1" applyAlignment="1" applyProtection="1">
      <alignment/>
      <protection/>
    </xf>
    <xf numFmtId="0" fontId="123" fillId="0" borderId="0" xfId="0" applyFont="1" applyAlignment="1">
      <alignment vertical="center" wrapText="1"/>
    </xf>
    <xf numFmtId="0" fontId="124" fillId="0" borderId="0" xfId="0" applyFont="1" applyAlignment="1">
      <alignment vertical="center" wrapText="1"/>
    </xf>
    <xf numFmtId="0" fontId="116" fillId="0" borderId="0" xfId="0" applyFont="1" applyFill="1" applyAlignment="1">
      <alignment/>
    </xf>
    <xf numFmtId="49" fontId="106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125" fillId="0" borderId="0" xfId="0" applyFont="1" applyFill="1" applyAlignment="1">
      <alignment/>
    </xf>
    <xf numFmtId="49" fontId="12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16" fillId="0" borderId="0" xfId="0" applyFont="1" applyAlignment="1">
      <alignment vertical="center" wrapText="1"/>
    </xf>
    <xf numFmtId="0" fontId="125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/>
    </xf>
    <xf numFmtId="49" fontId="126" fillId="0" borderId="0" xfId="0" applyNumberFormat="1" applyFont="1" applyFill="1" applyBorder="1" applyAlignment="1">
      <alignment/>
    </xf>
    <xf numFmtId="0" fontId="124" fillId="0" borderId="0" xfId="0" applyFont="1" applyBorder="1" applyAlignment="1">
      <alignment vertical="center" wrapText="1"/>
    </xf>
    <xf numFmtId="0" fontId="125" fillId="0" borderId="0" xfId="0" applyFont="1" applyAlignment="1">
      <alignment vertical="center"/>
    </xf>
    <xf numFmtId="49" fontId="116" fillId="0" borderId="0" xfId="0" applyNumberFormat="1" applyFont="1" applyFill="1" applyAlignment="1">
      <alignment/>
    </xf>
    <xf numFmtId="0" fontId="125" fillId="0" borderId="0" xfId="0" applyFont="1" applyBorder="1" applyAlignment="1">
      <alignment wrapText="1"/>
    </xf>
    <xf numFmtId="0" fontId="116" fillId="0" borderId="0" xfId="0" applyFont="1" applyFill="1" applyAlignment="1">
      <alignment/>
    </xf>
    <xf numFmtId="0" fontId="116" fillId="0" borderId="0" xfId="0" applyFont="1" applyBorder="1" applyAlignment="1">
      <alignment vertical="center" wrapText="1"/>
    </xf>
    <xf numFmtId="49" fontId="125" fillId="0" borderId="0" xfId="0" applyNumberFormat="1" applyFont="1" applyFill="1" applyBorder="1" applyAlignment="1">
      <alignment/>
    </xf>
    <xf numFmtId="0" fontId="125" fillId="0" borderId="0" xfId="0" applyFont="1" applyBorder="1" applyAlignment="1">
      <alignment vertical="center" wrapText="1"/>
    </xf>
    <xf numFmtId="0" fontId="108" fillId="0" borderId="61" xfId="0" applyFont="1" applyFill="1" applyBorder="1" applyAlignment="1">
      <alignment/>
    </xf>
    <xf numFmtId="0" fontId="127" fillId="0" borderId="0" xfId="0" applyFont="1" applyFill="1" applyBorder="1" applyAlignment="1">
      <alignment/>
    </xf>
    <xf numFmtId="49" fontId="128" fillId="0" borderId="0" xfId="0" applyNumberFormat="1" applyFont="1" applyFill="1" applyAlignment="1">
      <alignment horizontal="center" vertical="center" wrapText="1"/>
    </xf>
    <xf numFmtId="0" fontId="125" fillId="0" borderId="0" xfId="0" applyFont="1" applyAlignment="1">
      <alignment horizontal="left" vertical="center" wrapText="1"/>
    </xf>
    <xf numFmtId="0" fontId="125" fillId="0" borderId="62" xfId="0" applyFont="1" applyBorder="1" applyAlignment="1">
      <alignment horizontal="left" wrapText="1"/>
    </xf>
    <xf numFmtId="0" fontId="116" fillId="0" borderId="0" xfId="0" applyFont="1" applyBorder="1" applyAlignment="1">
      <alignment horizontal="center" wrapText="1"/>
    </xf>
    <xf numFmtId="0" fontId="116" fillId="0" borderId="0" xfId="0" applyFont="1" applyAlignment="1">
      <alignment horizontal="left" vertical="center" wrapText="1"/>
    </xf>
    <xf numFmtId="0" fontId="116" fillId="0" borderId="0" xfId="0" applyFont="1" applyAlignment="1">
      <alignment horizontal="center" vertical="center" wrapText="1"/>
    </xf>
    <xf numFmtId="0" fontId="106" fillId="0" borderId="0" xfId="0" applyFont="1" applyAlignment="1">
      <alignment horizontal="left" vertical="center" wrapText="1"/>
    </xf>
    <xf numFmtId="0" fontId="125" fillId="0" borderId="0" xfId="0" applyFont="1" applyBorder="1" applyAlignment="1">
      <alignment horizontal="center" vertical="center" wrapText="1"/>
    </xf>
    <xf numFmtId="0" fontId="124" fillId="0" borderId="0" xfId="0" applyFont="1" applyBorder="1" applyAlignment="1">
      <alignment horizontal="left" wrapText="1"/>
    </xf>
    <xf numFmtId="0" fontId="126" fillId="0" borderId="0" xfId="0" applyFont="1" applyBorder="1" applyAlignment="1">
      <alignment horizontal="center" vertical="center" wrapText="1"/>
    </xf>
    <xf numFmtId="0" fontId="124" fillId="0" borderId="0" xfId="0" applyFont="1" applyAlignment="1">
      <alignment horizontal="left" vertical="center" wrapText="1"/>
    </xf>
    <xf numFmtId="0" fontId="116" fillId="0" borderId="0" xfId="0" applyFont="1" applyFill="1" applyAlignment="1">
      <alignment horizontal="left" vertical="center"/>
    </xf>
    <xf numFmtId="0" fontId="116" fillId="0" borderId="62" xfId="0" applyFont="1" applyFill="1" applyBorder="1" applyAlignment="1">
      <alignment horizontal="left"/>
    </xf>
    <xf numFmtId="0" fontId="124" fillId="0" borderId="0" xfId="0" applyFont="1" applyAlignment="1">
      <alignment horizontal="center" vertical="center"/>
    </xf>
    <xf numFmtId="0" fontId="125" fillId="0" borderId="0" xfId="0" applyFont="1" applyFill="1" applyBorder="1" applyAlignment="1">
      <alignment horizontal="left" vertical="center"/>
    </xf>
    <xf numFmtId="0" fontId="116" fillId="0" borderId="0" xfId="0" applyFont="1" applyFill="1" applyAlignment="1">
      <alignment horizontal="center"/>
    </xf>
    <xf numFmtId="0" fontId="108" fillId="0" borderId="63" xfId="0" applyFont="1" applyFill="1" applyBorder="1" applyAlignment="1">
      <alignment horizontal="center"/>
    </xf>
    <xf numFmtId="0" fontId="108" fillId="0" borderId="61" xfId="0" applyFont="1" applyFill="1" applyBorder="1" applyAlignment="1">
      <alignment horizontal="center"/>
    </xf>
    <xf numFmtId="0" fontId="129" fillId="0" borderId="0" xfId="0" applyFont="1" applyAlignment="1">
      <alignment horizontal="left" vertical="center" wrapText="1"/>
    </xf>
    <xf numFmtId="0" fontId="129" fillId="0" borderId="0" xfId="0" applyFont="1" applyBorder="1" applyAlignment="1">
      <alignment horizontal="left" vertical="center" wrapText="1"/>
    </xf>
    <xf numFmtId="0" fontId="125" fillId="0" borderId="0" xfId="0" applyFont="1" applyBorder="1" applyAlignment="1">
      <alignment horizontal="left" wrapText="1"/>
    </xf>
    <xf numFmtId="0" fontId="125" fillId="0" borderId="0" xfId="0" applyFont="1" applyBorder="1" applyAlignment="1">
      <alignment horizontal="left" vertical="center" wrapText="1"/>
    </xf>
    <xf numFmtId="0" fontId="109" fillId="0" borderId="0" xfId="0" applyFont="1" applyFill="1" applyAlignment="1">
      <alignment horizontal="center"/>
    </xf>
    <xf numFmtId="0" fontId="130" fillId="0" borderId="0" xfId="0" applyFont="1" applyFill="1" applyBorder="1" applyAlignment="1">
      <alignment horizontal="right"/>
    </xf>
    <xf numFmtId="0" fontId="8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31" fillId="0" borderId="23" xfId="0" applyFont="1" applyFill="1" applyBorder="1" applyAlignment="1">
      <alignment horizontal="center"/>
    </xf>
    <xf numFmtId="0" fontId="111" fillId="0" borderId="0" xfId="0" applyFont="1" applyFill="1" applyBorder="1" applyAlignment="1">
      <alignment horizontal="center"/>
    </xf>
    <xf numFmtId="0" fontId="59" fillId="0" borderId="64" xfId="0" applyFont="1" applyFill="1" applyBorder="1" applyAlignment="1" applyProtection="1">
      <alignment horizontal="center"/>
      <protection locked="0"/>
    </xf>
    <xf numFmtId="0" fontId="111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12" fillId="0" borderId="0" xfId="0" applyFont="1" applyFill="1" applyBorder="1" applyAlignment="1">
      <alignment horizontal="justify" vertical="center" wrapText="1"/>
    </xf>
    <xf numFmtId="0" fontId="11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13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7" fillId="33" borderId="28" xfId="0" applyFont="1" applyFill="1" applyBorder="1" applyAlignment="1" applyProtection="1">
      <alignment horizontal="left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left" vertical="center"/>
      <protection locked="0"/>
    </xf>
    <xf numFmtId="0" fontId="7" fillId="33" borderId="28" xfId="0" applyFont="1" applyFill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left"/>
      <protection locked="0"/>
    </xf>
    <xf numFmtId="0" fontId="18" fillId="0" borderId="13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/>
    </xf>
    <xf numFmtId="0" fontId="32" fillId="0" borderId="16" xfId="45" applyFont="1" applyFill="1" applyBorder="1" applyAlignment="1" applyProtection="1">
      <alignment horizontal="center"/>
      <protection/>
    </xf>
    <xf numFmtId="0" fontId="24" fillId="0" borderId="16" xfId="45" applyFont="1" applyFill="1" applyBorder="1" applyAlignment="1" applyProtection="1">
      <alignment horizontal="center"/>
      <protection/>
    </xf>
    <xf numFmtId="0" fontId="20" fillId="0" borderId="6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14" fontId="7" fillId="33" borderId="27" xfId="0" applyNumberFormat="1" applyFont="1" applyFill="1" applyBorder="1" applyAlignment="1" applyProtection="1">
      <alignment horizontal="left"/>
      <protection locked="0"/>
    </xf>
    <xf numFmtId="14" fontId="7" fillId="33" borderId="20" xfId="0" applyNumberFormat="1" applyFont="1" applyFill="1" applyBorder="1" applyAlignment="1" applyProtection="1">
      <alignment horizontal="left"/>
      <protection locked="0"/>
    </xf>
    <xf numFmtId="14" fontId="7" fillId="33" borderId="28" xfId="0" applyNumberFormat="1" applyFont="1" applyFill="1" applyBorder="1" applyAlignment="1" applyProtection="1">
      <alignment horizontal="left"/>
      <protection locked="0"/>
    </xf>
    <xf numFmtId="165" fontId="7" fillId="33" borderId="27" xfId="0" applyNumberFormat="1" applyFont="1" applyFill="1" applyBorder="1" applyAlignment="1" applyProtection="1">
      <alignment horizontal="left"/>
      <protection locked="0"/>
    </xf>
    <xf numFmtId="165" fontId="7" fillId="33" borderId="20" xfId="0" applyNumberFormat="1" applyFont="1" applyFill="1" applyBorder="1" applyAlignment="1" applyProtection="1">
      <alignment horizontal="left"/>
      <protection locked="0"/>
    </xf>
    <xf numFmtId="165" fontId="7" fillId="33" borderId="28" xfId="0" applyNumberFormat="1" applyFont="1" applyFill="1" applyBorder="1" applyAlignment="1" applyProtection="1">
      <alignment horizontal="left"/>
      <protection locked="0"/>
    </xf>
    <xf numFmtId="0" fontId="0" fillId="0" borderId="65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49" fontId="7" fillId="33" borderId="27" xfId="0" applyNumberFormat="1" applyFont="1" applyFill="1" applyBorder="1" applyAlignment="1" applyProtection="1">
      <alignment horizontal="left"/>
      <protection locked="0"/>
    </xf>
    <xf numFmtId="49" fontId="7" fillId="33" borderId="20" xfId="0" applyNumberFormat="1" applyFont="1" applyFill="1" applyBorder="1" applyAlignment="1" applyProtection="1">
      <alignment horizontal="left"/>
      <protection locked="0"/>
    </xf>
    <xf numFmtId="49" fontId="7" fillId="33" borderId="28" xfId="0" applyNumberFormat="1" applyFont="1" applyFill="1" applyBorder="1" applyAlignment="1" applyProtection="1">
      <alignment horizontal="left"/>
      <protection locked="0"/>
    </xf>
    <xf numFmtId="0" fontId="27" fillId="0" borderId="65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26" xfId="0" applyFont="1" applyFill="1" applyBorder="1" applyAlignment="1">
      <alignment horizontal="center" wrapText="1"/>
    </xf>
    <xf numFmtId="0" fontId="12" fillId="33" borderId="20" xfId="0" applyFont="1" applyFill="1" applyBorder="1" applyAlignment="1" applyProtection="1">
      <alignment horizontal="center"/>
      <protection locked="0"/>
    </xf>
    <xf numFmtId="0" fontId="12" fillId="33" borderId="28" xfId="0" applyFont="1" applyFill="1" applyBorder="1" applyAlignment="1" applyProtection="1">
      <alignment horizontal="center"/>
      <protection locked="0"/>
    </xf>
    <xf numFmtId="0" fontId="12" fillId="33" borderId="65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165" fontId="12" fillId="0" borderId="27" xfId="0" applyNumberFormat="1" applyFont="1" applyFill="1" applyBorder="1" applyAlignment="1">
      <alignment horizontal="left"/>
    </xf>
    <xf numFmtId="165" fontId="12" fillId="0" borderId="20" xfId="0" applyNumberFormat="1" applyFont="1" applyFill="1" applyBorder="1" applyAlignment="1">
      <alignment horizontal="left"/>
    </xf>
    <xf numFmtId="165" fontId="12" fillId="0" borderId="28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21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0" fillId="33" borderId="21" xfId="0" applyFill="1" applyBorder="1" applyAlignment="1" applyProtection="1">
      <alignment horizontal="center"/>
      <protection locked="0"/>
    </xf>
    <xf numFmtId="164" fontId="0" fillId="0" borderId="27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164" fontId="0" fillId="0" borderId="66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7" fillId="0" borderId="6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33" borderId="27" xfId="0" applyFont="1" applyFill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 horizontal="center"/>
      <protection locked="0"/>
    </xf>
    <xf numFmtId="0" fontId="22" fillId="33" borderId="28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166" fontId="0" fillId="0" borderId="27" xfId="0" applyNumberFormat="1" applyFill="1" applyBorder="1" applyAlignment="1">
      <alignment horizontal="center"/>
    </xf>
    <xf numFmtId="166" fontId="0" fillId="0" borderId="20" xfId="0" applyNumberFormat="1" applyFill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0" fontId="7" fillId="0" borderId="6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21" xfId="0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 wrapText="1"/>
    </xf>
    <xf numFmtId="167" fontId="0" fillId="0" borderId="66" xfId="0" applyNumberFormat="1" applyFill="1" applyBorder="1" applyAlignment="1">
      <alignment horizontal="center"/>
    </xf>
    <xf numFmtId="167" fontId="0" fillId="0" borderId="34" xfId="0" applyNumberFormat="1" applyFill="1" applyBorder="1" applyAlignment="1">
      <alignment horizontal="center"/>
    </xf>
    <xf numFmtId="167" fontId="0" fillId="0" borderId="67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7" fillId="33" borderId="21" xfId="0" applyNumberFormat="1" applyFont="1" applyFill="1" applyBorder="1" applyAlignment="1" applyProtection="1">
      <alignment horizontal="left"/>
      <protection locked="0"/>
    </xf>
    <xf numFmtId="167" fontId="0" fillId="33" borderId="68" xfId="0" applyNumberFormat="1" applyFill="1" applyBorder="1" applyAlignment="1" applyProtection="1">
      <alignment horizontal="center"/>
      <protection locked="0"/>
    </xf>
    <xf numFmtId="0" fontId="0" fillId="0" borderId="26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67" fontId="0" fillId="33" borderId="27" xfId="0" applyNumberFormat="1" applyFill="1" applyBorder="1" applyAlignment="1" applyProtection="1">
      <alignment horizontal="center"/>
      <protection locked="0"/>
    </xf>
    <xf numFmtId="167" fontId="0" fillId="33" borderId="20" xfId="0" applyNumberFormat="1" applyFill="1" applyBorder="1" applyAlignment="1" applyProtection="1">
      <alignment horizontal="center"/>
      <protection locked="0"/>
    </xf>
    <xf numFmtId="167" fontId="0" fillId="33" borderId="28" xfId="0" applyNumberFormat="1" applyFill="1" applyBorder="1" applyAlignment="1" applyProtection="1">
      <alignment horizontal="center"/>
      <protection locked="0"/>
    </xf>
    <xf numFmtId="49" fontId="7" fillId="33" borderId="21" xfId="0" applyNumberFormat="1" applyFont="1" applyFill="1" applyBorder="1" applyAlignment="1" applyProtection="1">
      <alignment horizontal="left"/>
      <protection/>
    </xf>
    <xf numFmtId="167" fontId="0" fillId="0" borderId="69" xfId="0" applyNumberFormat="1" applyFill="1" applyBorder="1" applyAlignment="1" applyProtection="1">
      <alignment horizontal="center"/>
      <protection/>
    </xf>
    <xf numFmtId="167" fontId="0" fillId="0" borderId="70" xfId="0" applyNumberFormat="1" applyFill="1" applyBorder="1" applyAlignment="1" applyProtection="1">
      <alignment horizontal="center"/>
      <protection/>
    </xf>
    <xf numFmtId="167" fontId="0" fillId="0" borderId="71" xfId="0" applyNumberFormat="1" applyFill="1" applyBorder="1" applyAlignment="1" applyProtection="1">
      <alignment horizontal="center"/>
      <protection/>
    </xf>
    <xf numFmtId="0" fontId="25" fillId="0" borderId="0" xfId="45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0" fontId="7" fillId="33" borderId="27" xfId="0" applyFont="1" applyFill="1" applyBorder="1" applyAlignment="1" applyProtection="1">
      <alignment horizontal="center"/>
      <protection locked="0"/>
    </xf>
    <xf numFmtId="0" fontId="7" fillId="33" borderId="20" xfId="0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/>
    </xf>
    <xf numFmtId="14" fontId="116" fillId="0" borderId="72" xfId="0" applyNumberFormat="1" applyFont="1" applyFill="1" applyBorder="1" applyAlignment="1" applyProtection="1">
      <alignment horizontal="left"/>
      <protection locked="0"/>
    </xf>
    <xf numFmtId="14" fontId="116" fillId="0" borderId="73" xfId="0" applyNumberFormat="1" applyFont="1" applyFill="1" applyBorder="1" applyAlignment="1" applyProtection="1">
      <alignment horizontal="left"/>
      <protection locked="0"/>
    </xf>
    <xf numFmtId="0" fontId="115" fillId="0" borderId="0" xfId="0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horizontal="left" vertical="center"/>
      <protection locked="0"/>
    </xf>
    <xf numFmtId="165" fontId="116" fillId="0" borderId="10" xfId="0" applyNumberFormat="1" applyFont="1" applyFill="1" applyBorder="1" applyAlignment="1" applyProtection="1">
      <alignment horizontal="left"/>
      <protection locked="0"/>
    </xf>
    <xf numFmtId="0" fontId="108" fillId="0" borderId="0" xfId="0" applyFont="1" applyFill="1" applyAlignment="1">
      <alignment horizontal="right"/>
    </xf>
    <xf numFmtId="170" fontId="116" fillId="0" borderId="10" xfId="0" applyNumberFormat="1" applyFont="1" applyFill="1" applyBorder="1" applyAlignment="1" applyProtection="1">
      <alignment horizontal="left"/>
      <protection locked="0"/>
    </xf>
    <xf numFmtId="0" fontId="116" fillId="0" borderId="1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8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57" xfId="0" applyNumberFormat="1" applyFill="1" applyBorder="1" applyAlignment="1">
      <alignment horizontal="center"/>
    </xf>
    <xf numFmtId="0" fontId="116" fillId="0" borderId="10" xfId="0" applyFont="1" applyFill="1" applyBorder="1" applyAlignment="1" applyProtection="1">
      <alignment horizontal="center"/>
      <protection locked="0"/>
    </xf>
    <xf numFmtId="0" fontId="132" fillId="0" borderId="0" xfId="0" applyFont="1" applyFill="1" applyAlignment="1">
      <alignment horizontal="center"/>
    </xf>
    <xf numFmtId="6" fontId="0" fillId="0" borderId="0" xfId="0" applyNumberFormat="1" applyFill="1" applyBorder="1" applyAlignment="1">
      <alignment horizontal="center"/>
    </xf>
    <xf numFmtId="7" fontId="0" fillId="0" borderId="56" xfId="0" applyNumberFormat="1" applyFill="1" applyBorder="1" applyAlignment="1">
      <alignment horizontal="center"/>
    </xf>
    <xf numFmtId="7" fontId="0" fillId="0" borderId="57" xfId="0" applyNumberFormat="1" applyFill="1" applyBorder="1" applyAlignment="1">
      <alignment horizontal="center"/>
    </xf>
    <xf numFmtId="8" fontId="113" fillId="0" borderId="0" xfId="0" applyNumberFormat="1" applyFont="1" applyFill="1" applyBorder="1" applyAlignment="1">
      <alignment horizontal="center" vertical="center"/>
    </xf>
    <xf numFmtId="0" fontId="113" fillId="0" borderId="0" xfId="0" applyNumberFormat="1" applyFont="1" applyFill="1" applyBorder="1" applyAlignment="1">
      <alignment horizontal="center" vertical="center"/>
    </xf>
    <xf numFmtId="8" fontId="113" fillId="0" borderId="46" xfId="0" applyNumberFormat="1" applyFont="1" applyFill="1" applyBorder="1" applyAlignment="1">
      <alignment horizontal="center" vertical="center"/>
    </xf>
    <xf numFmtId="0" fontId="113" fillId="0" borderId="46" xfId="0" applyNumberFormat="1" applyFont="1" applyFill="1" applyBorder="1" applyAlignment="1">
      <alignment horizontal="center" vertical="center"/>
    </xf>
    <xf numFmtId="7" fontId="0" fillId="0" borderId="13" xfId="0" applyNumberFormat="1" applyFill="1" applyBorder="1" applyAlignment="1">
      <alignment horizontal="center"/>
    </xf>
    <xf numFmtId="7" fontId="0" fillId="0" borderId="14" xfId="0" applyNumberFormat="1" applyFill="1" applyBorder="1" applyAlignment="1">
      <alignment horizontal="center"/>
    </xf>
    <xf numFmtId="0" fontId="133" fillId="0" borderId="0" xfId="0" applyFont="1" applyFill="1" applyAlignment="1">
      <alignment horizontal="center" vertical="center" textRotation="90" wrapText="1"/>
    </xf>
    <xf numFmtId="0" fontId="0" fillId="0" borderId="14" xfId="0" applyFill="1" applyBorder="1" applyAlignment="1">
      <alignment horizontal="center"/>
    </xf>
    <xf numFmtId="0" fontId="113" fillId="0" borderId="43" xfId="0" applyFont="1" applyFill="1" applyBorder="1" applyAlignment="1" applyProtection="1">
      <alignment horizontal="center" vertical="center" wrapText="1"/>
      <protection/>
    </xf>
    <xf numFmtId="0" fontId="113" fillId="0" borderId="74" xfId="0" applyFont="1" applyFill="1" applyBorder="1" applyAlignment="1" applyProtection="1">
      <alignment horizontal="center" vertical="center" wrapText="1"/>
      <protection/>
    </xf>
    <xf numFmtId="0" fontId="134" fillId="0" borderId="0" xfId="0" applyFont="1" applyFill="1" applyAlignment="1">
      <alignment horizontal="center"/>
    </xf>
    <xf numFmtId="7" fontId="0" fillId="0" borderId="0" xfId="0" applyNumberFormat="1" applyFont="1" applyFill="1" applyAlignment="1">
      <alignment horizontal="center"/>
    </xf>
    <xf numFmtId="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/>
    </xf>
    <xf numFmtId="0" fontId="135" fillId="0" borderId="0" xfId="0" applyFont="1" applyFill="1" applyBorder="1" applyAlignment="1" applyProtection="1">
      <alignment horizontal="center" vertical="center" wrapText="1"/>
      <protection/>
    </xf>
    <xf numFmtId="0" fontId="135" fillId="0" borderId="14" xfId="0" applyFont="1" applyFill="1" applyBorder="1" applyAlignment="1" applyProtection="1">
      <alignment horizontal="center" vertical="center" wrapText="1"/>
      <protection/>
    </xf>
    <xf numFmtId="0" fontId="136" fillId="0" borderId="0" xfId="0" applyFont="1" applyFill="1" applyBorder="1" applyAlignment="1">
      <alignment horizontal="center"/>
    </xf>
    <xf numFmtId="0" fontId="109" fillId="0" borderId="10" xfId="0" applyFont="1" applyFill="1" applyBorder="1" applyAlignment="1" applyProtection="1">
      <alignment horizontal="center"/>
      <protection locked="0"/>
    </xf>
    <xf numFmtId="7" fontId="137" fillId="0" borderId="0" xfId="0" applyNumberFormat="1" applyFont="1" applyFill="1" applyBorder="1" applyAlignment="1">
      <alignment horizontal="center"/>
    </xf>
    <xf numFmtId="0" fontId="136" fillId="0" borderId="75" xfId="0" applyFont="1" applyFill="1" applyBorder="1" applyAlignment="1" applyProtection="1">
      <alignment horizontal="center"/>
      <protection locked="0"/>
    </xf>
    <xf numFmtId="0" fontId="136" fillId="0" borderId="76" xfId="0" applyFont="1" applyFill="1" applyBorder="1" applyAlignment="1" applyProtection="1">
      <alignment horizontal="center"/>
      <protection locked="0"/>
    </xf>
    <xf numFmtId="0" fontId="136" fillId="0" borderId="77" xfId="0" applyFont="1" applyFill="1" applyBorder="1" applyAlignment="1" applyProtection="1">
      <alignment horizontal="center"/>
      <protection locked="0"/>
    </xf>
    <xf numFmtId="0" fontId="136" fillId="0" borderId="78" xfId="0" applyFont="1" applyFill="1" applyBorder="1" applyAlignment="1" applyProtection="1">
      <alignment horizontal="center"/>
      <protection locked="0"/>
    </xf>
    <xf numFmtId="7" fontId="0" fillId="0" borderId="36" xfId="0" applyNumberFormat="1" applyFill="1" applyBorder="1" applyAlignment="1">
      <alignment horizontal="center"/>
    </xf>
    <xf numFmtId="7" fontId="0" fillId="0" borderId="79" xfId="0" applyNumberFormat="1" applyFill="1" applyBorder="1" applyAlignment="1">
      <alignment horizontal="center"/>
    </xf>
    <xf numFmtId="0" fontId="109" fillId="0" borderId="0" xfId="0" applyFont="1" applyFill="1" applyBorder="1" applyAlignment="1">
      <alignment horizontal="right"/>
    </xf>
    <xf numFmtId="0" fontId="136" fillId="0" borderId="80" xfId="0" applyFont="1" applyFill="1" applyBorder="1" applyAlignment="1">
      <alignment horizontal="center"/>
    </xf>
    <xf numFmtId="0" fontId="119" fillId="0" borderId="38" xfId="0" applyFont="1" applyFill="1" applyBorder="1" applyAlignment="1">
      <alignment horizontal="center" wrapText="1"/>
    </xf>
    <xf numFmtId="0" fontId="19" fillId="0" borderId="10" xfId="0" applyFont="1" applyFill="1" applyBorder="1" applyAlignment="1" applyProtection="1">
      <alignment horizontal="left" vertical="center"/>
      <protection/>
    </xf>
    <xf numFmtId="0" fontId="138" fillId="0" borderId="16" xfId="45" applyFont="1" applyFill="1" applyBorder="1" applyAlignment="1" applyProtection="1">
      <alignment horizontal="left" vertical="center"/>
      <protection/>
    </xf>
    <xf numFmtId="0" fontId="138" fillId="0" borderId="16" xfId="45" applyFont="1" applyFill="1" applyBorder="1" applyAlignment="1" applyProtection="1">
      <alignment horizontal="right" vertical="center"/>
      <protection/>
    </xf>
    <xf numFmtId="7" fontId="0" fillId="0" borderId="35" xfId="0" applyNumberFormat="1" applyFill="1" applyBorder="1" applyAlignment="1">
      <alignment horizontal="center"/>
    </xf>
    <xf numFmtId="7" fontId="0" fillId="0" borderId="81" xfId="0" applyNumberFormat="1" applyFill="1" applyBorder="1" applyAlignment="1">
      <alignment horizontal="center"/>
    </xf>
    <xf numFmtId="0" fontId="139" fillId="0" borderId="0" xfId="0" applyFont="1" applyFill="1" applyBorder="1" applyAlignment="1">
      <alignment horizontal="left" vertical="top"/>
    </xf>
    <xf numFmtId="0" fontId="108" fillId="0" borderId="0" xfId="0" applyFont="1" applyFill="1" applyBorder="1" applyAlignment="1">
      <alignment horizontal="left" vertical="top"/>
    </xf>
    <xf numFmtId="0" fontId="108" fillId="0" borderId="0" xfId="0" applyFont="1" applyFill="1" applyAlignment="1">
      <alignment horizontal="center"/>
    </xf>
    <xf numFmtId="170" fontId="116" fillId="0" borderId="10" xfId="0" applyNumberFormat="1" applyFont="1" applyFill="1" applyBorder="1" applyAlignment="1">
      <alignment horizontal="left"/>
    </xf>
    <xf numFmtId="0" fontId="116" fillId="0" borderId="10" xfId="0" applyFont="1" applyFill="1" applyBorder="1" applyAlignment="1">
      <alignment horizontal="left"/>
    </xf>
    <xf numFmtId="14" fontId="19" fillId="0" borderId="10" xfId="0" applyNumberFormat="1" applyFont="1" applyFill="1" applyBorder="1" applyAlignment="1" applyProtection="1">
      <alignment horizontal="left" vertical="center"/>
      <protection/>
    </xf>
    <xf numFmtId="165" fontId="19" fillId="0" borderId="10" xfId="0" applyNumberFormat="1" applyFont="1" applyFill="1" applyBorder="1" applyAlignment="1" applyProtection="1">
      <alignment horizontal="left" vertical="center"/>
      <protection/>
    </xf>
    <xf numFmtId="0" fontId="140" fillId="0" borderId="0" xfId="0" applyFont="1" applyFill="1" applyAlignment="1">
      <alignment horizontal="center"/>
    </xf>
    <xf numFmtId="0" fontId="141" fillId="0" borderId="10" xfId="45" applyFont="1" applyFill="1" applyBorder="1" applyAlignment="1" applyProtection="1">
      <alignment horizontal="center"/>
      <protection/>
    </xf>
    <xf numFmtId="0" fontId="112" fillId="0" borderId="0" xfId="0" applyFont="1" applyFill="1" applyAlignment="1">
      <alignment horizontal="center" vertical="center" textRotation="90"/>
    </xf>
    <xf numFmtId="0" fontId="0" fillId="0" borderId="0" xfId="0" applyFill="1" applyBorder="1" applyAlignment="1">
      <alignment horizontal="left" vertical="top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8" fillId="0" borderId="0" xfId="0" applyFont="1" applyFill="1" applyBorder="1" applyAlignment="1">
      <alignment horizontal="center" vertical="center"/>
    </xf>
    <xf numFmtId="0" fontId="108" fillId="0" borderId="14" xfId="0" applyFont="1" applyFill="1" applyBorder="1" applyAlignment="1">
      <alignment horizontal="center" vertical="center"/>
    </xf>
    <xf numFmtId="7" fontId="0" fillId="0" borderId="0" xfId="0" applyNumberFormat="1" applyFill="1" applyBorder="1" applyAlignment="1">
      <alignment horizontal="center"/>
    </xf>
    <xf numFmtId="0" fontId="115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center"/>
    </xf>
    <xf numFmtId="0" fontId="112" fillId="0" borderId="10" xfId="0" applyFont="1" applyFill="1" applyBorder="1" applyAlignment="1" applyProtection="1">
      <alignment horizontal="left"/>
      <protection locked="0"/>
    </xf>
    <xf numFmtId="0" fontId="119" fillId="0" borderId="0" xfId="0" applyFont="1" applyFill="1" applyBorder="1" applyAlignment="1">
      <alignment horizontal="left"/>
    </xf>
    <xf numFmtId="0" fontId="118" fillId="0" borderId="31" xfId="0" applyFont="1" applyFill="1" applyBorder="1" applyAlignment="1">
      <alignment horizontal="left" vertical="center"/>
    </xf>
    <xf numFmtId="0" fontId="118" fillId="0" borderId="11" xfId="0" applyFont="1" applyFill="1" applyBorder="1" applyAlignment="1">
      <alignment horizontal="left" vertical="center"/>
    </xf>
    <xf numFmtId="0" fontId="142" fillId="0" borderId="11" xfId="0" applyFont="1" applyFill="1" applyBorder="1" applyAlignment="1">
      <alignment horizontal="left" vertical="center"/>
    </xf>
    <xf numFmtId="0" fontId="142" fillId="0" borderId="12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center"/>
    </xf>
    <xf numFmtId="0" fontId="143" fillId="0" borderId="0" xfId="0" applyFont="1" applyFill="1" applyBorder="1" applyAlignment="1">
      <alignment horizontal="center"/>
    </xf>
    <xf numFmtId="0" fontId="144" fillId="0" borderId="0" xfId="0" applyFont="1" applyFill="1" applyBorder="1" applyAlignment="1">
      <alignment horizontal="right"/>
    </xf>
    <xf numFmtId="0" fontId="145" fillId="0" borderId="16" xfId="45" applyFont="1" applyFill="1" applyBorder="1" applyAlignment="1" applyProtection="1">
      <alignment horizontal="left" vertical="center"/>
      <protection/>
    </xf>
    <xf numFmtId="6" fontId="0" fillId="0" borderId="40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09" fillId="0" borderId="10" xfId="0" applyFont="1" applyFill="1" applyBorder="1" applyAlignment="1" applyProtection="1">
      <alignment horizontal="left"/>
      <protection locked="0"/>
    </xf>
    <xf numFmtId="42" fontId="59" fillId="0" borderId="0" xfId="0" applyNumberFormat="1" applyFont="1" applyFill="1" applyBorder="1" applyAlignment="1">
      <alignment horizontal="center"/>
    </xf>
    <xf numFmtId="7" fontId="0" fillId="0" borderId="0" xfId="0" applyNumberFormat="1" applyFill="1" applyBorder="1" applyAlignment="1">
      <alignment horizontal="left"/>
    </xf>
    <xf numFmtId="0" fontId="145" fillId="0" borderId="16" xfId="45" applyFont="1" applyFill="1" applyBorder="1" applyAlignment="1" applyProtection="1">
      <alignment horizontal="right" vertical="center"/>
      <protection/>
    </xf>
    <xf numFmtId="165" fontId="116" fillId="0" borderId="10" xfId="0" applyNumberFormat="1" applyFont="1" applyFill="1" applyBorder="1" applyAlignment="1">
      <alignment horizontal="left"/>
    </xf>
    <xf numFmtId="0" fontId="67" fillId="0" borderId="1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>
      <alignment horizontal="left"/>
    </xf>
    <xf numFmtId="0" fontId="146" fillId="0" borderId="0" xfId="0" applyFont="1" applyFill="1" applyAlignment="1">
      <alignment horizontal="left"/>
    </xf>
    <xf numFmtId="0" fontId="147" fillId="0" borderId="0" xfId="0" applyFont="1" applyFill="1" applyAlignment="1">
      <alignment horizontal="left"/>
    </xf>
    <xf numFmtId="0" fontId="109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37" fillId="0" borderId="0" xfId="0" applyFont="1" applyFill="1" applyBorder="1" applyAlignment="1">
      <alignment horizontal="center"/>
    </xf>
    <xf numFmtId="0" fontId="112" fillId="0" borderId="10" xfId="0" applyFon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112" fillId="0" borderId="0" xfId="0" applyFont="1" applyFill="1" applyBorder="1" applyAlignment="1">
      <alignment horizontal="left" vertical="center" wrapText="1"/>
    </xf>
    <xf numFmtId="0" fontId="117" fillId="0" borderId="0" xfId="0" applyFont="1" applyFill="1" applyBorder="1" applyAlignment="1">
      <alignment horizontal="left"/>
    </xf>
    <xf numFmtId="6" fontId="0" fillId="0" borderId="46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08" fillId="0" borderId="0" xfId="0" applyFont="1" applyFill="1" applyBorder="1" applyAlignment="1">
      <alignment horizontal="right"/>
    </xf>
    <xf numFmtId="0" fontId="125" fillId="0" borderId="62" xfId="0" applyFont="1" applyBorder="1" applyAlignment="1" applyProtection="1">
      <alignment horizontal="left" wrapText="1"/>
      <protection locked="0"/>
    </xf>
    <xf numFmtId="0" fontId="125" fillId="0" borderId="29" xfId="0" applyFont="1" applyBorder="1" applyAlignment="1" applyProtection="1">
      <alignment horizontal="center" vertical="center" wrapText="1"/>
      <protection locked="0"/>
    </xf>
    <xf numFmtId="0" fontId="125" fillId="0" borderId="17" xfId="0" applyFont="1" applyBorder="1" applyAlignment="1" applyProtection="1">
      <alignment horizontal="center" vertical="center" wrapText="1"/>
      <protection locked="0"/>
    </xf>
    <xf numFmtId="0" fontId="125" fillId="0" borderId="30" xfId="0" applyFont="1" applyBorder="1" applyAlignment="1" applyProtection="1">
      <alignment horizontal="center" vertical="center" wrapText="1"/>
      <protection locked="0"/>
    </xf>
    <xf numFmtId="0" fontId="125" fillId="0" borderId="65" xfId="0" applyFont="1" applyBorder="1" applyAlignment="1" applyProtection="1">
      <alignment horizontal="center" vertical="center" wrapText="1"/>
      <protection locked="0"/>
    </xf>
    <xf numFmtId="0" fontId="125" fillId="0" borderId="0" xfId="0" applyFont="1" applyBorder="1" applyAlignment="1" applyProtection="1">
      <alignment horizontal="center" vertical="center" wrapText="1"/>
      <protection locked="0"/>
    </xf>
    <xf numFmtId="0" fontId="125" fillId="0" borderId="26" xfId="0" applyFont="1" applyBorder="1" applyAlignment="1" applyProtection="1">
      <alignment horizontal="center" vertical="center" wrapText="1"/>
      <protection locked="0"/>
    </xf>
    <xf numFmtId="0" fontId="125" fillId="0" borderId="32" xfId="0" applyFont="1" applyBorder="1" applyAlignment="1" applyProtection="1">
      <alignment horizontal="center" vertical="center" wrapText="1"/>
      <protection locked="0"/>
    </xf>
    <xf numFmtId="0" fontId="125" fillId="0" borderId="18" xfId="0" applyFont="1" applyBorder="1" applyAlignment="1" applyProtection="1">
      <alignment horizontal="center" vertical="center" wrapText="1"/>
      <protection locked="0"/>
    </xf>
    <xf numFmtId="0" fontId="125" fillId="0" borderId="33" xfId="0" applyFont="1" applyBorder="1" applyAlignment="1" applyProtection="1">
      <alignment horizontal="center" vertical="center" wrapText="1"/>
      <protection locked="0"/>
    </xf>
    <xf numFmtId="0" fontId="116" fillId="0" borderId="29" xfId="0" applyFont="1" applyFill="1" applyBorder="1" applyAlignment="1" applyProtection="1">
      <alignment horizontal="center"/>
      <protection locked="0"/>
    </xf>
    <xf numFmtId="0" fontId="116" fillId="0" borderId="17" xfId="0" applyFont="1" applyFill="1" applyBorder="1" applyAlignment="1" applyProtection="1">
      <alignment horizontal="center"/>
      <protection locked="0"/>
    </xf>
    <xf numFmtId="0" fontId="116" fillId="0" borderId="30" xfId="0" applyFont="1" applyFill="1" applyBorder="1" applyAlignment="1" applyProtection="1">
      <alignment horizontal="center"/>
      <protection locked="0"/>
    </xf>
    <xf numFmtId="0" fontId="116" fillId="0" borderId="65" xfId="0" applyFont="1" applyFill="1" applyBorder="1" applyAlignment="1" applyProtection="1">
      <alignment horizontal="center"/>
      <protection locked="0"/>
    </xf>
    <xf numFmtId="0" fontId="116" fillId="0" borderId="0" xfId="0" applyFont="1" applyFill="1" applyBorder="1" applyAlignment="1" applyProtection="1">
      <alignment horizontal="center"/>
      <protection locked="0"/>
    </xf>
    <xf numFmtId="0" fontId="116" fillId="0" borderId="26" xfId="0" applyFont="1" applyFill="1" applyBorder="1" applyAlignment="1" applyProtection="1">
      <alignment horizontal="center"/>
      <protection locked="0"/>
    </xf>
    <xf numFmtId="0" fontId="116" fillId="0" borderId="32" xfId="0" applyFont="1" applyFill="1" applyBorder="1" applyAlignment="1" applyProtection="1">
      <alignment horizontal="center"/>
      <protection locked="0"/>
    </xf>
    <xf numFmtId="0" fontId="116" fillId="0" borderId="18" xfId="0" applyFont="1" applyFill="1" applyBorder="1" applyAlignment="1" applyProtection="1">
      <alignment horizontal="center"/>
      <protection locked="0"/>
    </xf>
    <xf numFmtId="0" fontId="116" fillId="0" borderId="33" xfId="0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5999634265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0</xdr:colOff>
      <xdr:row>60</xdr:row>
      <xdr:rowOff>85725</xdr:rowOff>
    </xdr:from>
    <xdr:to>
      <xdr:col>76</xdr:col>
      <xdr:colOff>47625</xdr:colOff>
      <xdr:row>62</xdr:row>
      <xdr:rowOff>171450</xdr:rowOff>
    </xdr:to>
    <xdr:sp>
      <xdr:nvSpPr>
        <xdr:cNvPr id="1" name="Accolade ouvrante 7"/>
        <xdr:cNvSpPr>
          <a:spLocks/>
        </xdr:cNvSpPr>
      </xdr:nvSpPr>
      <xdr:spPr>
        <a:xfrm>
          <a:off x="4619625" y="8296275"/>
          <a:ext cx="47625" cy="371475"/>
        </a:xfrm>
        <a:prstGeom prst="leftBrace">
          <a:avLst>
            <a:gd name="adj" fmla="val -48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71</xdr:col>
      <xdr:colOff>400050</xdr:colOff>
      <xdr:row>0</xdr:row>
      <xdr:rowOff>19050</xdr:rowOff>
    </xdr:from>
    <xdr:to>
      <xdr:col>74</xdr:col>
      <xdr:colOff>47625</xdr:colOff>
      <xdr:row>1</xdr:row>
      <xdr:rowOff>47625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90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101</xdr:col>
      <xdr:colOff>9525</xdr:colOff>
      <xdr:row>0</xdr:row>
      <xdr:rowOff>0</xdr:rowOff>
    </xdr:from>
    <xdr:to>
      <xdr:col>102</xdr:col>
      <xdr:colOff>238125</xdr:colOff>
      <xdr:row>1</xdr:row>
      <xdr:rowOff>28575</xdr:rowOff>
    </xdr:to>
    <xdr:pic>
      <xdr:nvPicPr>
        <xdr:cNvPr id="3" name="Imag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116</xdr:col>
      <xdr:colOff>285750</xdr:colOff>
      <xdr:row>24</xdr:row>
      <xdr:rowOff>19050</xdr:rowOff>
    </xdr:from>
    <xdr:to>
      <xdr:col>129</xdr:col>
      <xdr:colOff>180975</xdr:colOff>
      <xdr:row>83</xdr:row>
      <xdr:rowOff>114300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73400" y="3695700"/>
          <a:ext cx="5962650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etagne.fr/internet/jcms/preprod_42020/beneficiez-du-cheque-sport" TargetMode="External" /><Relationship Id="rId2" Type="http://schemas.openxmlformats.org/officeDocument/2006/relationships/hyperlink" Target="http://atbetton.free.fr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tabColor rgb="FFFF0000"/>
  </sheetPr>
  <dimension ref="A1:FK85"/>
  <sheetViews>
    <sheetView showGridLines="0" tabSelected="1" zoomScaleSheetLayoutView="150" workbookViewId="0" topLeftCell="BI1">
      <selection activeCell="DS20" sqref="DS20:DZ23"/>
    </sheetView>
  </sheetViews>
  <sheetFormatPr defaultColWidth="7.00390625" defaultRowHeight="15"/>
  <cols>
    <col min="1" max="60" width="7.00390625" style="1" hidden="1" customWidth="1"/>
    <col min="61" max="61" width="2.7109375" style="1" customWidth="1"/>
    <col min="62" max="62" width="3.28125" style="1" customWidth="1"/>
    <col min="63" max="63" width="10.28125" style="1" customWidth="1"/>
    <col min="64" max="66" width="7.00390625" style="1" hidden="1" customWidth="1"/>
    <col min="67" max="67" width="7.00390625" style="1" customWidth="1"/>
    <col min="68" max="68" width="3.8515625" style="1" customWidth="1"/>
    <col min="69" max="73" width="7.00390625" style="1" customWidth="1"/>
    <col min="74" max="74" width="7.00390625" style="1" hidden="1" customWidth="1"/>
    <col min="75" max="76" width="3.57421875" style="1" customWidth="1"/>
    <col min="77" max="77" width="5.00390625" style="1" customWidth="1"/>
    <col min="78" max="78" width="7.00390625" style="1" customWidth="1"/>
    <col min="79" max="79" width="3.140625" style="1" customWidth="1"/>
    <col min="80" max="80" width="1.7109375" style="1" customWidth="1"/>
    <col min="81" max="81" width="7.00390625" style="1" customWidth="1"/>
    <col min="82" max="82" width="0.71875" style="1" customWidth="1"/>
    <col min="83" max="83" width="1.28515625" style="1" customWidth="1"/>
    <col min="84" max="85" width="4.140625" style="1" customWidth="1"/>
    <col min="86" max="86" width="0.5625" style="1" customWidth="1"/>
    <col min="87" max="87" width="3.8515625" style="1" customWidth="1"/>
    <col min="88" max="88" width="2.00390625" style="1" customWidth="1"/>
    <col min="89" max="89" width="1.421875" style="1" customWidth="1"/>
    <col min="90" max="90" width="7.00390625" style="1" customWidth="1"/>
    <col min="91" max="91" width="5.7109375" style="1" customWidth="1"/>
    <col min="92" max="92" width="1.28515625" style="1" customWidth="1"/>
    <col min="93" max="93" width="1.57421875" style="1" customWidth="1"/>
    <col min="94" max="94" width="4.57421875" style="1" customWidth="1"/>
    <col min="95" max="95" width="9.7109375" style="1" customWidth="1"/>
    <col min="96" max="96" width="5.28125" style="1" customWidth="1"/>
    <col min="97" max="97" width="3.8515625" style="1" customWidth="1"/>
    <col min="98" max="98" width="1.57421875" style="1" customWidth="1"/>
    <col min="99" max="99" width="2.28125" style="1" customWidth="1"/>
    <col min="100" max="100" width="5.7109375" style="1" customWidth="1"/>
    <col min="101" max="101" width="1.421875" style="1" customWidth="1"/>
    <col min="102" max="111" width="5.28125" style="1" customWidth="1"/>
    <col min="112" max="112" width="6.421875" style="1" customWidth="1"/>
    <col min="113" max="113" width="1.421875" style="1" customWidth="1"/>
    <col min="114" max="114" width="3.28125" style="1" customWidth="1"/>
    <col min="115" max="115" width="7.00390625" style="1" hidden="1" customWidth="1"/>
    <col min="116" max="16384" width="7.00390625" style="1" customWidth="1"/>
  </cols>
  <sheetData>
    <row r="1" spans="1:167" ht="43.5" customHeight="1" thickBot="1">
      <c r="A1" s="309" t="s">
        <v>105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10" t="s">
        <v>6</v>
      </c>
      <c r="S1" s="310"/>
      <c r="T1" s="310"/>
      <c r="U1" s="310"/>
      <c r="V1" s="310"/>
      <c r="W1" s="310"/>
      <c r="X1" s="310"/>
      <c r="Y1" s="1">
        <v>0</v>
      </c>
      <c r="Z1" s="1">
        <v>1</v>
      </c>
      <c r="AA1" s="35" t="s">
        <v>58</v>
      </c>
      <c r="AB1" s="35">
        <v>40</v>
      </c>
      <c r="AC1" s="35" t="s">
        <v>59</v>
      </c>
      <c r="AD1" s="35" t="s">
        <v>60</v>
      </c>
      <c r="AE1" s="35" t="s">
        <v>62</v>
      </c>
      <c r="AF1" s="198" t="s">
        <v>63</v>
      </c>
      <c r="AG1" s="198" t="s">
        <v>64</v>
      </c>
      <c r="AH1" s="198" t="s">
        <v>61</v>
      </c>
      <c r="AI1" s="198" t="s">
        <v>65</v>
      </c>
      <c r="AJ1" s="198" t="s">
        <v>66</v>
      </c>
      <c r="AK1" s="198" t="s">
        <v>67</v>
      </c>
      <c r="AL1" s="198" t="s">
        <v>68</v>
      </c>
      <c r="AM1" s="198" t="s">
        <v>69</v>
      </c>
      <c r="AN1" s="198" t="s">
        <v>70</v>
      </c>
      <c r="AO1" s="198" t="s">
        <v>71</v>
      </c>
      <c r="AP1" s="198" t="s">
        <v>72</v>
      </c>
      <c r="AQ1" s="198" t="s">
        <v>73</v>
      </c>
      <c r="AR1" s="198" t="s">
        <v>74</v>
      </c>
      <c r="AS1" s="198" t="s">
        <v>75</v>
      </c>
      <c r="AT1" s="198" t="s">
        <v>76</v>
      </c>
      <c r="AU1" s="198" t="s">
        <v>77</v>
      </c>
      <c r="AV1" s="198" t="s">
        <v>78</v>
      </c>
      <c r="AW1" s="198" t="s">
        <v>79</v>
      </c>
      <c r="AX1" s="198"/>
      <c r="AY1" s="198" t="s">
        <v>80</v>
      </c>
      <c r="AZ1" s="198" t="s">
        <v>81</v>
      </c>
      <c r="BA1" s="198" t="s">
        <v>84</v>
      </c>
      <c r="BB1" s="198" t="s">
        <v>85</v>
      </c>
      <c r="BC1" s="198" t="s">
        <v>89</v>
      </c>
      <c r="BD1" s="198" t="s">
        <v>87</v>
      </c>
      <c r="BE1" s="198"/>
      <c r="BF1" s="198"/>
      <c r="BG1" s="198"/>
      <c r="BH1" s="104"/>
      <c r="BI1" s="500" t="s">
        <v>178</v>
      </c>
      <c r="BJ1" s="500"/>
      <c r="BK1" s="500"/>
      <c r="BL1" s="500"/>
      <c r="BM1" s="500"/>
      <c r="BN1" s="500"/>
      <c r="BO1" s="500"/>
      <c r="BP1" s="500"/>
      <c r="BQ1" s="500"/>
      <c r="BR1" s="500"/>
      <c r="BS1" s="500"/>
      <c r="BT1" s="500"/>
      <c r="BU1" s="500"/>
      <c r="BV1" s="500"/>
      <c r="BW1" s="506" t="s">
        <v>158</v>
      </c>
      <c r="BX1" s="506"/>
      <c r="BY1" s="506"/>
      <c r="BZ1" s="506"/>
      <c r="CA1" s="506"/>
      <c r="CB1" s="506"/>
      <c r="CC1" s="506"/>
      <c r="CD1" s="506"/>
      <c r="CE1" s="506"/>
      <c r="CF1" s="506"/>
      <c r="CG1" s="506"/>
      <c r="CH1" s="506"/>
      <c r="CI1" s="506"/>
      <c r="CJ1" s="506"/>
      <c r="CK1" s="466" t="s">
        <v>178</v>
      </c>
      <c r="CL1" s="466"/>
      <c r="CM1" s="466"/>
      <c r="CN1" s="466"/>
      <c r="CO1" s="466"/>
      <c r="CP1" s="466"/>
      <c r="CQ1" s="466"/>
      <c r="CR1" s="466"/>
      <c r="CS1" s="466"/>
      <c r="CT1" s="466"/>
      <c r="CU1" s="466"/>
      <c r="CV1" s="466"/>
      <c r="CW1" s="467" t="s">
        <v>159</v>
      </c>
      <c r="CX1" s="467"/>
      <c r="CY1" s="467"/>
      <c r="CZ1" s="467"/>
      <c r="DA1" s="467"/>
      <c r="DB1" s="467"/>
      <c r="DC1" s="467"/>
      <c r="DD1" s="467"/>
      <c r="DE1" s="467"/>
      <c r="DF1" s="467"/>
      <c r="DG1" s="467"/>
      <c r="DH1" s="467"/>
      <c r="DI1" s="467"/>
      <c r="DJ1" s="467"/>
      <c r="DK1" s="467"/>
      <c r="DL1" s="35"/>
      <c r="DM1" s="239" t="s">
        <v>191</v>
      </c>
      <c r="DN1" s="240"/>
      <c r="DO1" s="243"/>
      <c r="DP1" s="258" t="s">
        <v>200</v>
      </c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</row>
    <row r="2" spans="1:150" ht="26.25" customHeight="1">
      <c r="A2" s="67"/>
      <c r="B2" s="50"/>
      <c r="C2" s="311" t="s">
        <v>7</v>
      </c>
      <c r="D2" s="312"/>
      <c r="E2" s="312"/>
      <c r="F2" s="312"/>
      <c r="G2" s="313"/>
      <c r="H2" s="50"/>
      <c r="I2" s="311" t="s">
        <v>8</v>
      </c>
      <c r="J2" s="312"/>
      <c r="K2" s="312"/>
      <c r="L2" s="312"/>
      <c r="M2" s="312"/>
      <c r="N2" s="49"/>
      <c r="O2" s="49"/>
      <c r="P2" s="49"/>
      <c r="Q2" s="292"/>
      <c r="R2" s="292"/>
      <c r="S2" s="51"/>
      <c r="T2" s="49"/>
      <c r="U2" s="292" t="s">
        <v>104</v>
      </c>
      <c r="V2" s="293"/>
      <c r="W2" s="296"/>
      <c r="X2" s="297"/>
      <c r="Y2" s="1" t="s">
        <v>12</v>
      </c>
      <c r="Z2" s="1" t="s">
        <v>13</v>
      </c>
      <c r="AA2" s="1" t="s">
        <v>102</v>
      </c>
      <c r="AB2" s="2" t="s">
        <v>103</v>
      </c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05"/>
      <c r="BI2" s="421" t="s">
        <v>2</v>
      </c>
      <c r="BJ2" s="421"/>
      <c r="BK2" s="421"/>
      <c r="BL2" s="421"/>
      <c r="BM2" s="422"/>
      <c r="BN2" s="422"/>
      <c r="BO2" s="422"/>
      <c r="BP2" s="422"/>
      <c r="BQ2" s="422"/>
      <c r="BR2" s="422"/>
      <c r="BS2" s="422"/>
      <c r="BT2" s="422"/>
      <c r="BU2" s="422"/>
      <c r="BW2" s="421" t="s">
        <v>1</v>
      </c>
      <c r="BX2" s="421"/>
      <c r="BY2" s="421"/>
      <c r="BZ2" s="422"/>
      <c r="CA2" s="422"/>
      <c r="CB2" s="422"/>
      <c r="CC2" s="422"/>
      <c r="CD2" s="422"/>
      <c r="CE2" s="422"/>
      <c r="CF2" s="422"/>
      <c r="CG2" s="422"/>
      <c r="CH2" s="422"/>
      <c r="CI2" s="422"/>
      <c r="CJ2" s="422"/>
      <c r="CK2" s="421" t="s">
        <v>2</v>
      </c>
      <c r="CL2" s="421"/>
      <c r="CM2" s="421"/>
      <c r="CN2" s="421"/>
      <c r="CO2" s="465">
        <f>IF(BM2="","",BM2)</f>
      </c>
      <c r="CP2" s="465"/>
      <c r="CQ2" s="465"/>
      <c r="CR2" s="465"/>
      <c r="CS2" s="465"/>
      <c r="CT2" s="465"/>
      <c r="CU2" s="465"/>
      <c r="CV2" s="465"/>
      <c r="CW2" s="465"/>
      <c r="CY2" s="421" t="s">
        <v>1</v>
      </c>
      <c r="CZ2" s="421"/>
      <c r="DA2" s="421"/>
      <c r="DB2" s="465">
        <f>IF(BZ2="","",BZ2)</f>
      </c>
      <c r="DC2" s="465"/>
      <c r="DD2" s="465"/>
      <c r="DE2" s="465"/>
      <c r="DF2" s="465"/>
      <c r="DG2" s="465"/>
      <c r="DH2" s="465"/>
      <c r="DI2" s="465"/>
      <c r="DJ2" s="465"/>
      <c r="DK2" s="465"/>
      <c r="DL2" s="238"/>
      <c r="DM2" s="250" t="s">
        <v>190</v>
      </c>
      <c r="DN2" s="242"/>
      <c r="DO2" s="242"/>
      <c r="DP2" s="260" t="str">
        <f>IF(DateNaissance&lt;=DateLimiteAdulte,CONCATENATE(BM2," ",BZ2),"")</f>
        <v> </v>
      </c>
      <c r="DQ2" s="260"/>
      <c r="DR2" s="260"/>
      <c r="DS2" s="260"/>
      <c r="DT2" s="260"/>
      <c r="DU2" s="261" t="s">
        <v>194</v>
      </c>
      <c r="DV2" s="261"/>
      <c r="DW2" s="261"/>
      <c r="DX2" s="261"/>
      <c r="DY2" s="261"/>
      <c r="DZ2" s="261"/>
      <c r="EA2" s="251"/>
      <c r="EB2" s="237"/>
      <c r="EC2" s="236"/>
      <c r="EF2" s="239"/>
      <c r="EG2" s="246"/>
      <c r="EH2" s="2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</row>
    <row r="3" spans="1:150" ht="4.5" customHeigh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05"/>
      <c r="DL3" s="238"/>
      <c r="DM3" s="244"/>
      <c r="DN3" s="245"/>
      <c r="DO3" s="245"/>
      <c r="DP3" s="245"/>
      <c r="DQ3" s="245"/>
      <c r="DR3" s="245"/>
      <c r="DS3" s="245"/>
      <c r="DT3" s="245"/>
      <c r="DU3" s="245"/>
      <c r="DV3" s="245"/>
      <c r="DW3" s="245"/>
      <c r="DX3" s="245"/>
      <c r="DY3" s="245"/>
      <c r="DZ3" s="245"/>
      <c r="EA3" s="245"/>
      <c r="EB3" s="237"/>
      <c r="EC3" s="236"/>
      <c r="EF3" s="237"/>
      <c r="EG3" s="247"/>
      <c r="EH3" s="247"/>
      <c r="EI3" s="247"/>
      <c r="EJ3" s="247"/>
      <c r="EK3" s="266"/>
      <c r="EL3" s="266"/>
      <c r="EM3" s="266"/>
      <c r="EN3" s="266"/>
      <c r="EO3" s="266"/>
      <c r="EP3" s="266"/>
      <c r="EQ3" s="266"/>
      <c r="ER3" s="266"/>
      <c r="ES3" s="266"/>
      <c r="ET3" s="266"/>
    </row>
    <row r="4" spans="1:150" ht="15.75" customHeight="1">
      <c r="A4" s="294" t="s">
        <v>2</v>
      </c>
      <c r="B4" s="289"/>
      <c r="C4" s="295"/>
      <c r="D4" s="302"/>
      <c r="E4" s="303"/>
      <c r="F4" s="303"/>
      <c r="G4" s="303"/>
      <c r="H4" s="303"/>
      <c r="I4" s="303"/>
      <c r="J4" s="303"/>
      <c r="K4" s="303"/>
      <c r="L4" s="304"/>
      <c r="M4" s="3"/>
      <c r="N4" s="289" t="s">
        <v>3</v>
      </c>
      <c r="O4" s="289"/>
      <c r="P4" s="295"/>
      <c r="Q4" s="298"/>
      <c r="R4" s="299"/>
      <c r="S4" s="299"/>
      <c r="T4" s="299"/>
      <c r="U4" s="299"/>
      <c r="V4" s="299"/>
      <c r="W4" s="299"/>
      <c r="X4" s="300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05"/>
      <c r="BI4" s="274" t="s">
        <v>5</v>
      </c>
      <c r="BJ4" s="275"/>
      <c r="BK4" s="275"/>
      <c r="BL4" s="256"/>
      <c r="BM4" s="419"/>
      <c r="BN4" s="419"/>
      <c r="BO4" s="419"/>
      <c r="BP4" s="419"/>
      <c r="BQ4" s="419"/>
      <c r="BR4" s="419"/>
      <c r="BS4" s="419"/>
      <c r="BT4" s="419"/>
      <c r="BU4" s="420"/>
      <c r="BV4" s="194"/>
      <c r="BW4" s="424" t="s">
        <v>104</v>
      </c>
      <c r="BX4" s="424"/>
      <c r="BY4" s="424"/>
      <c r="BZ4" s="196"/>
      <c r="CF4" s="132" t="s">
        <v>102</v>
      </c>
      <c r="CG4" s="132" t="s">
        <v>103</v>
      </c>
      <c r="CK4" s="472" t="s">
        <v>5</v>
      </c>
      <c r="CL4" s="472"/>
      <c r="CM4" s="472"/>
      <c r="CN4" s="472"/>
      <c r="CO4" s="475">
        <f>IF(BM4="","",BM4)</f>
      </c>
      <c r="CP4" s="475"/>
      <c r="CQ4" s="475"/>
      <c r="CR4" s="475"/>
      <c r="CS4" s="475"/>
      <c r="CT4" s="475"/>
      <c r="CU4" s="475"/>
      <c r="CV4" s="475"/>
      <c r="CW4" s="475"/>
      <c r="CX4" s="194"/>
      <c r="CY4" s="424" t="s">
        <v>104</v>
      </c>
      <c r="CZ4" s="424"/>
      <c r="DA4" s="424"/>
      <c r="DB4" s="195">
        <f>IF(BZ4="","",BZ4)</f>
      </c>
      <c r="DG4" s="132" t="s">
        <v>102</v>
      </c>
      <c r="DH4" s="132" t="s">
        <v>103</v>
      </c>
      <c r="DL4" s="238"/>
      <c r="DM4" s="262" t="s">
        <v>195</v>
      </c>
      <c r="DN4" s="262"/>
      <c r="DO4" s="262"/>
      <c r="DP4" s="262"/>
      <c r="DQ4" s="262"/>
      <c r="DR4" s="262"/>
      <c r="DS4" s="262"/>
      <c r="DT4" s="262"/>
      <c r="DU4" s="262"/>
      <c r="DV4" s="262"/>
      <c r="DW4" s="262"/>
      <c r="DX4" s="262"/>
      <c r="DY4" s="262"/>
      <c r="DZ4" s="262"/>
      <c r="EA4" s="245"/>
      <c r="EB4" s="237"/>
      <c r="EC4" s="236"/>
      <c r="EF4" s="237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</row>
    <row r="5" spans="1:150" ht="3" customHeight="1">
      <c r="A5" s="70"/>
      <c r="B5" s="71"/>
      <c r="C5" s="71"/>
      <c r="D5" s="24"/>
      <c r="E5" s="25"/>
      <c r="F5" s="25"/>
      <c r="G5" s="25"/>
      <c r="H5" s="25"/>
      <c r="I5" s="25"/>
      <c r="J5" s="25"/>
      <c r="K5" s="25"/>
      <c r="L5" s="25"/>
      <c r="M5" s="3"/>
      <c r="N5" s="71"/>
      <c r="O5" s="71"/>
      <c r="P5" s="71"/>
      <c r="Q5" s="52"/>
      <c r="R5" s="52"/>
      <c r="S5" s="52"/>
      <c r="T5" s="52"/>
      <c r="U5" s="52"/>
      <c r="V5" s="52"/>
      <c r="W5" s="52"/>
      <c r="X5" s="52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05"/>
      <c r="BI5" s="219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1"/>
      <c r="BV5" s="2"/>
      <c r="CO5" s="2"/>
      <c r="CP5" s="2"/>
      <c r="CQ5" s="2"/>
      <c r="CR5" s="2"/>
      <c r="CS5" s="2"/>
      <c r="CT5" s="2"/>
      <c r="CU5" s="2"/>
      <c r="CV5" s="2"/>
      <c r="CW5" s="2"/>
      <c r="CX5" s="2"/>
      <c r="DL5" s="238"/>
      <c r="DM5" s="244"/>
      <c r="DN5" s="245"/>
      <c r="DO5" s="245"/>
      <c r="DP5" s="245"/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45"/>
      <c r="EB5" s="237"/>
      <c r="EC5" s="236"/>
      <c r="EF5" s="23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</row>
    <row r="6" spans="1:150" ht="15.75" customHeight="1">
      <c r="A6" s="294" t="s">
        <v>1</v>
      </c>
      <c r="B6" s="289"/>
      <c r="C6" s="295"/>
      <c r="D6" s="302"/>
      <c r="E6" s="303"/>
      <c r="F6" s="303"/>
      <c r="G6" s="303"/>
      <c r="H6" s="303"/>
      <c r="I6" s="303"/>
      <c r="J6" s="303"/>
      <c r="K6" s="303"/>
      <c r="L6" s="304"/>
      <c r="M6" s="2"/>
      <c r="N6" s="2"/>
      <c r="O6" s="298"/>
      <c r="P6" s="305"/>
      <c r="Q6" s="305"/>
      <c r="R6" s="305"/>
      <c r="S6" s="305"/>
      <c r="T6" s="305"/>
      <c r="U6" s="305"/>
      <c r="V6" s="305"/>
      <c r="W6" s="305"/>
      <c r="X6" s="301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05"/>
      <c r="BI6" s="424" t="s">
        <v>110</v>
      </c>
      <c r="BJ6" s="424"/>
      <c r="BK6" s="424"/>
      <c r="BL6" s="424"/>
      <c r="BM6" s="423"/>
      <c r="BN6" s="423"/>
      <c r="BO6" s="423"/>
      <c r="BP6" s="423"/>
      <c r="BQ6" s="423"/>
      <c r="BR6" s="423"/>
      <c r="BS6" s="423"/>
      <c r="BT6" s="423"/>
      <c r="BU6" s="423"/>
      <c r="BW6" s="424" t="s">
        <v>111</v>
      </c>
      <c r="BX6" s="424"/>
      <c r="BY6" s="424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4" t="s">
        <v>110</v>
      </c>
      <c r="CL6" s="424"/>
      <c r="CM6" s="424"/>
      <c r="CN6" s="424"/>
      <c r="CO6" s="476">
        <f>IF(BM6="","",BM6)</f>
      </c>
      <c r="CP6" s="476"/>
      <c r="CQ6" s="476"/>
      <c r="CR6" s="476"/>
      <c r="CS6" s="476"/>
      <c r="CT6" s="476"/>
      <c r="CU6" s="476"/>
      <c r="CV6" s="476"/>
      <c r="CW6" s="476"/>
      <c r="CY6" s="424" t="s">
        <v>111</v>
      </c>
      <c r="CZ6" s="424"/>
      <c r="DA6" s="424"/>
      <c r="DB6" s="507">
        <f>IF(BZ6="","",BZ6)</f>
      </c>
      <c r="DC6" s="507"/>
      <c r="DD6" s="507"/>
      <c r="DE6" s="507"/>
      <c r="DF6" s="507"/>
      <c r="DG6" s="507"/>
      <c r="DH6" s="507"/>
      <c r="DI6" s="507"/>
      <c r="DJ6" s="507"/>
      <c r="DK6" s="507"/>
      <c r="DL6" s="238"/>
      <c r="DM6" s="263" t="s">
        <v>189</v>
      </c>
      <c r="DN6" s="263"/>
      <c r="DO6" s="263"/>
      <c r="DP6" s="263"/>
      <c r="DQ6" s="263"/>
      <c r="DR6" s="245"/>
      <c r="DS6" s="531"/>
      <c r="DT6" s="532"/>
      <c r="DU6" s="532"/>
      <c r="DV6" s="532"/>
      <c r="DW6" s="532"/>
      <c r="DX6" s="532"/>
      <c r="DY6" s="532"/>
      <c r="DZ6" s="533"/>
      <c r="EA6" s="245"/>
      <c r="EB6" s="237"/>
      <c r="EC6" s="236"/>
      <c r="EF6" s="23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</row>
    <row r="7" spans="1:150" ht="3" customHeight="1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0"/>
      <c r="P7" s="60"/>
      <c r="Q7" s="60"/>
      <c r="R7" s="60"/>
      <c r="S7" s="60"/>
      <c r="T7" s="60"/>
      <c r="U7" s="60"/>
      <c r="V7" s="60"/>
      <c r="W7" s="60"/>
      <c r="X7" s="60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05"/>
      <c r="DL7" s="238"/>
      <c r="DM7" s="244"/>
      <c r="DN7" s="245"/>
      <c r="DO7" s="245"/>
      <c r="DP7" s="245"/>
      <c r="DQ7" s="245"/>
      <c r="DR7" s="245"/>
      <c r="DS7" s="534"/>
      <c r="DT7" s="535"/>
      <c r="DU7" s="535"/>
      <c r="DV7" s="535"/>
      <c r="DW7" s="535"/>
      <c r="DX7" s="535"/>
      <c r="DY7" s="535"/>
      <c r="DZ7" s="536"/>
      <c r="EA7" s="245"/>
      <c r="EB7" s="237"/>
      <c r="EC7" s="236"/>
      <c r="EF7" s="23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7"/>
    </row>
    <row r="8" spans="1:150" ht="15.75" customHeight="1">
      <c r="A8" s="306" t="s">
        <v>11</v>
      </c>
      <c r="B8" s="307"/>
      <c r="C8" s="307"/>
      <c r="D8" s="307"/>
      <c r="E8" s="307"/>
      <c r="F8" s="307"/>
      <c r="G8" s="307"/>
      <c r="H8" s="308"/>
      <c r="I8" s="50"/>
      <c r="J8" s="23"/>
      <c r="K8" s="53"/>
      <c r="L8" s="23"/>
      <c r="M8" s="3"/>
      <c r="N8" s="3" t="s">
        <v>31</v>
      </c>
      <c r="O8" s="298"/>
      <c r="P8" s="301"/>
      <c r="Q8" s="320" t="s">
        <v>0</v>
      </c>
      <c r="R8" s="321"/>
      <c r="S8" s="298"/>
      <c r="T8" s="305"/>
      <c r="U8" s="305"/>
      <c r="V8" s="305"/>
      <c r="W8" s="305"/>
      <c r="X8" s="301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05"/>
      <c r="BI8" s="424" t="s">
        <v>112</v>
      </c>
      <c r="BJ8" s="424"/>
      <c r="BK8" s="424"/>
      <c r="BL8" s="424"/>
      <c r="BM8" s="211"/>
      <c r="BN8" s="212"/>
      <c r="BO8" s="431"/>
      <c r="BP8" s="431"/>
      <c r="BQ8" s="431"/>
      <c r="BR8" s="431"/>
      <c r="BS8" s="431"/>
      <c r="BT8" s="431"/>
      <c r="BU8" s="431"/>
      <c r="BV8" s="431"/>
      <c r="BW8" s="431"/>
      <c r="BX8" s="431"/>
      <c r="BY8" s="431"/>
      <c r="BZ8" s="431"/>
      <c r="CA8" s="431"/>
      <c r="CB8" s="431"/>
      <c r="CC8" s="431"/>
      <c r="CD8" s="431"/>
      <c r="CE8" s="431"/>
      <c r="CF8" s="431"/>
      <c r="CG8" s="432" t="s">
        <v>113</v>
      </c>
      <c r="CH8" s="432"/>
      <c r="CI8" s="432"/>
      <c r="CJ8" s="432"/>
      <c r="CK8" s="424" t="s">
        <v>112</v>
      </c>
      <c r="CL8" s="424"/>
      <c r="CM8" s="424"/>
      <c r="CN8" s="424"/>
      <c r="CO8" s="478">
        <f>IF(BM8="","",BM8)</f>
      </c>
      <c r="CP8" s="478"/>
      <c r="CQ8" s="478"/>
      <c r="CR8" s="478"/>
      <c r="CS8" s="478"/>
      <c r="CT8" s="478"/>
      <c r="CU8" s="478"/>
      <c r="CV8" s="478"/>
      <c r="CW8" s="478"/>
      <c r="CX8" s="478"/>
      <c r="CY8" s="478"/>
      <c r="CZ8" s="478"/>
      <c r="DA8" s="478"/>
      <c r="DB8" s="478"/>
      <c r="DC8" s="478"/>
      <c r="DD8" s="478"/>
      <c r="DE8" s="478"/>
      <c r="DF8" s="478"/>
      <c r="DG8" s="478"/>
      <c r="DH8" s="477" t="s">
        <v>113</v>
      </c>
      <c r="DI8" s="477"/>
      <c r="DJ8" s="477"/>
      <c r="DK8" s="477"/>
      <c r="DL8" s="252"/>
      <c r="DM8" s="252"/>
      <c r="DN8" s="252"/>
      <c r="DO8" s="252"/>
      <c r="DP8" s="252"/>
      <c r="DQ8" s="252"/>
      <c r="DR8" s="252"/>
      <c r="DS8" s="534"/>
      <c r="DT8" s="535"/>
      <c r="DU8" s="535"/>
      <c r="DV8" s="535"/>
      <c r="DW8" s="535"/>
      <c r="DX8" s="535"/>
      <c r="DY8" s="535"/>
      <c r="DZ8" s="536"/>
      <c r="EA8" s="252"/>
      <c r="EB8" s="237"/>
      <c r="EC8" s="236"/>
      <c r="EF8" s="23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7"/>
    </row>
    <row r="9" spans="1:150" ht="3" customHeight="1">
      <c r="A9" s="102"/>
      <c r="B9" s="103"/>
      <c r="C9" s="103"/>
      <c r="D9" s="97"/>
      <c r="E9" s="97"/>
      <c r="F9" s="97"/>
      <c r="G9" s="97"/>
      <c r="H9" s="97"/>
      <c r="I9" s="60"/>
      <c r="J9" s="97"/>
      <c r="K9" s="54"/>
      <c r="L9" s="97"/>
      <c r="M9" s="3"/>
      <c r="N9" s="3"/>
      <c r="O9" s="60"/>
      <c r="P9" s="15"/>
      <c r="Q9" s="19"/>
      <c r="R9" s="19"/>
      <c r="S9" s="15"/>
      <c r="T9" s="15"/>
      <c r="U9" s="15"/>
      <c r="V9" s="15"/>
      <c r="W9" s="15"/>
      <c r="X9" s="15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05"/>
      <c r="DL9" s="252"/>
      <c r="DM9" s="252"/>
      <c r="DN9" s="252"/>
      <c r="DO9" s="252"/>
      <c r="DP9" s="252"/>
      <c r="DQ9" s="252"/>
      <c r="DR9" s="252"/>
      <c r="DS9" s="537"/>
      <c r="DT9" s="538"/>
      <c r="DU9" s="538"/>
      <c r="DV9" s="538"/>
      <c r="DW9" s="538"/>
      <c r="DX9" s="538"/>
      <c r="DY9" s="538"/>
      <c r="DZ9" s="539"/>
      <c r="EA9" s="252"/>
      <c r="EB9" s="237"/>
      <c r="EC9" s="236"/>
      <c r="EF9" s="23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</row>
    <row r="10" spans="1:150" ht="15.75" customHeight="1">
      <c r="A10" s="306" t="s">
        <v>55</v>
      </c>
      <c r="B10" s="307"/>
      <c r="C10" s="307"/>
      <c r="D10" s="307"/>
      <c r="E10" s="307"/>
      <c r="F10" s="307"/>
      <c r="G10" s="307"/>
      <c r="H10" s="308"/>
      <c r="I10" s="50"/>
      <c r="J10" s="23"/>
      <c r="K10" s="53"/>
      <c r="L10" s="23"/>
      <c r="M10" s="2"/>
      <c r="N10" s="2"/>
      <c r="O10" s="2"/>
      <c r="P10" s="298"/>
      <c r="Q10" s="305"/>
      <c r="R10" s="305"/>
      <c r="S10" s="305"/>
      <c r="T10" s="305"/>
      <c r="U10" s="305"/>
      <c r="V10" s="305"/>
      <c r="W10" s="305"/>
      <c r="X10" s="301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05"/>
      <c r="BI10" s="424" t="s">
        <v>3</v>
      </c>
      <c r="BJ10" s="424"/>
      <c r="BK10" s="424"/>
      <c r="BL10" s="424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4" t="s">
        <v>3</v>
      </c>
      <c r="CL10" s="424"/>
      <c r="CM10" s="424"/>
      <c r="CN10" s="424"/>
      <c r="CO10" s="474">
        <f>IF(BM10="","",BM10)</f>
      </c>
      <c r="CP10" s="474"/>
      <c r="CQ10" s="474"/>
      <c r="CR10" s="474"/>
      <c r="CS10" s="474"/>
      <c r="CT10" s="474"/>
      <c r="CU10" s="474"/>
      <c r="CV10" s="474"/>
      <c r="CW10" s="474"/>
      <c r="CX10" s="474"/>
      <c r="CY10" s="474"/>
      <c r="CZ10" s="474"/>
      <c r="DA10" s="474"/>
      <c r="DB10" s="474"/>
      <c r="DC10" s="474"/>
      <c r="DD10" s="474"/>
      <c r="DE10" s="474"/>
      <c r="DF10" s="474"/>
      <c r="DG10" s="474"/>
      <c r="DH10" s="474"/>
      <c r="DI10" s="474"/>
      <c r="DJ10" s="474"/>
      <c r="DK10" s="474"/>
      <c r="DL10" s="252"/>
      <c r="DM10" s="264" t="s">
        <v>192</v>
      </c>
      <c r="DN10" s="264"/>
      <c r="DO10" s="264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37"/>
      <c r="EC10" s="236"/>
      <c r="EF10" s="23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</row>
    <row r="11" spans="1:150" ht="3" customHeight="1">
      <c r="A11" s="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60"/>
      <c r="Q11" s="60"/>
      <c r="R11" s="60"/>
      <c r="S11" s="60"/>
      <c r="T11" s="60"/>
      <c r="U11" s="60"/>
      <c r="V11" s="60"/>
      <c r="W11" s="60"/>
      <c r="X11" s="60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05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37"/>
      <c r="EC11" s="236"/>
      <c r="EF11" s="237"/>
      <c r="EG11" s="237"/>
      <c r="EH11" s="268"/>
      <c r="EI11" s="268"/>
      <c r="EJ11" s="268"/>
      <c r="EK11" s="268"/>
      <c r="EL11" s="268"/>
      <c r="EM11" s="237"/>
      <c r="EN11" s="237"/>
      <c r="EO11" s="237"/>
      <c r="EP11" s="237"/>
      <c r="EQ11" s="237"/>
      <c r="ER11" s="237"/>
      <c r="ES11" s="237"/>
      <c r="ET11" s="237"/>
    </row>
    <row r="12" spans="1:150" ht="15.75" customHeight="1">
      <c r="A12" s="294" t="s">
        <v>5</v>
      </c>
      <c r="B12" s="289"/>
      <c r="C12" s="289"/>
      <c r="D12" s="289"/>
      <c r="E12" s="295"/>
      <c r="F12" s="314">
        <v>36171</v>
      </c>
      <c r="G12" s="315"/>
      <c r="H12" s="315"/>
      <c r="I12" s="315"/>
      <c r="J12" s="315"/>
      <c r="K12" s="315"/>
      <c r="L12" s="316"/>
      <c r="M12" s="16">
        <f>F12</f>
        <v>36171</v>
      </c>
      <c r="N12" s="71" t="s">
        <v>4</v>
      </c>
      <c r="O12" s="72"/>
      <c r="P12" s="317"/>
      <c r="Q12" s="318"/>
      <c r="R12" s="318"/>
      <c r="S12" s="318"/>
      <c r="T12" s="318"/>
      <c r="U12" s="318"/>
      <c r="V12" s="318"/>
      <c r="W12" s="318"/>
      <c r="X12" s="31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200">
        <v>0</v>
      </c>
      <c r="BD12" s="200" t="s">
        <v>124</v>
      </c>
      <c r="BE12" s="199"/>
      <c r="BF12" s="199"/>
      <c r="BG12" s="199"/>
      <c r="BH12" s="105"/>
      <c r="BJ12" s="427" t="s">
        <v>31</v>
      </c>
      <c r="BK12" s="427"/>
      <c r="BM12" s="108" t="s">
        <v>114</v>
      </c>
      <c r="BN12" s="425"/>
      <c r="BO12" s="425"/>
      <c r="BP12" s="424" t="s">
        <v>0</v>
      </c>
      <c r="BQ12" s="424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  <c r="CJ12" s="426"/>
      <c r="CO12" s="108" t="s">
        <v>114</v>
      </c>
      <c r="CP12" s="473">
        <f>IF(CodePostal="","",CodePostal)</f>
      </c>
      <c r="CQ12" s="473"/>
      <c r="CR12" s="424" t="s">
        <v>0</v>
      </c>
      <c r="CS12" s="424"/>
      <c r="CT12" s="474">
        <f>IF(AdresseVille="","",AdresseVille)</f>
      </c>
      <c r="CU12" s="474"/>
      <c r="CV12" s="474"/>
      <c r="CW12" s="474"/>
      <c r="CX12" s="474"/>
      <c r="CY12" s="474"/>
      <c r="CZ12" s="474"/>
      <c r="DA12" s="474"/>
      <c r="DB12" s="474"/>
      <c r="DC12" s="474"/>
      <c r="DD12" s="474"/>
      <c r="DE12" s="474"/>
      <c r="DF12" s="474"/>
      <c r="DG12" s="474"/>
      <c r="DH12" s="474"/>
      <c r="DI12" s="474"/>
      <c r="DJ12" s="474"/>
      <c r="DK12" s="474"/>
      <c r="DL12" s="252"/>
      <c r="DM12" s="250" t="s">
        <v>190</v>
      </c>
      <c r="DN12" s="252"/>
      <c r="DO12" s="252"/>
      <c r="DP12" s="530"/>
      <c r="DQ12" s="530"/>
      <c r="DR12" s="530"/>
      <c r="DS12" s="530"/>
      <c r="DT12" s="530"/>
      <c r="DU12" s="252"/>
      <c r="DV12" s="252"/>
      <c r="DW12" s="252"/>
      <c r="DX12" s="252"/>
      <c r="DY12" s="252"/>
      <c r="DZ12" s="252"/>
      <c r="EA12" s="252"/>
      <c r="EB12" s="237"/>
      <c r="EC12" s="236"/>
      <c r="EF12" s="237"/>
      <c r="EG12" s="237"/>
      <c r="EH12" s="268"/>
      <c r="EI12" s="268"/>
      <c r="EJ12" s="268"/>
      <c r="EK12" s="268"/>
      <c r="EL12" s="268"/>
      <c r="EM12" s="237"/>
      <c r="EN12" s="237"/>
      <c r="EO12" s="237"/>
      <c r="EP12" s="237"/>
      <c r="EQ12" s="237"/>
      <c r="ER12" s="237"/>
      <c r="ES12" s="237"/>
      <c r="ET12" s="237"/>
    </row>
    <row r="13" spans="1:133" ht="12.75" customHeight="1" thickBot="1">
      <c r="A13" s="7"/>
      <c r="B13" s="2"/>
      <c r="C13" s="2"/>
      <c r="D13" s="2"/>
      <c r="E13" s="2"/>
      <c r="F13" s="71"/>
      <c r="G13" s="71"/>
      <c r="H13" s="71"/>
      <c r="I13" s="71"/>
      <c r="J13" s="71"/>
      <c r="K13" s="71"/>
      <c r="L13" s="7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200">
        <v>1</v>
      </c>
      <c r="BD13" s="200" t="s">
        <v>125</v>
      </c>
      <c r="BE13" s="199"/>
      <c r="BF13" s="199"/>
      <c r="BG13" s="199"/>
      <c r="BH13" s="105"/>
      <c r="CF13" s="284" t="s">
        <v>115</v>
      </c>
      <c r="CG13" s="284"/>
      <c r="DG13" s="284"/>
      <c r="DH13" s="284"/>
      <c r="DL13" s="252"/>
      <c r="DM13" s="269"/>
      <c r="DN13" s="269"/>
      <c r="DO13" s="269"/>
      <c r="DP13" s="269"/>
      <c r="DQ13" s="269"/>
      <c r="DR13" s="269"/>
      <c r="DS13" s="252"/>
      <c r="DT13" s="252"/>
      <c r="DU13" s="252"/>
      <c r="DV13" s="252"/>
      <c r="DW13" s="252"/>
      <c r="DX13" s="252"/>
      <c r="DY13" s="252"/>
      <c r="DZ13" s="252"/>
      <c r="EA13" s="252"/>
      <c r="EB13" s="237"/>
      <c r="EC13" s="236"/>
    </row>
    <row r="14" spans="1:133" ht="3" customHeight="1">
      <c r="A14" s="7"/>
      <c r="B14" s="2"/>
      <c r="C14" s="2"/>
      <c r="D14" s="2"/>
      <c r="E14" s="2"/>
      <c r="F14" s="71"/>
      <c r="G14" s="71"/>
      <c r="H14" s="71"/>
      <c r="I14" s="71"/>
      <c r="J14" s="71"/>
      <c r="K14" s="71"/>
      <c r="L14" s="7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200">
        <v>2</v>
      </c>
      <c r="BD14" s="200" t="s">
        <v>155</v>
      </c>
      <c r="BE14" s="199"/>
      <c r="BF14" s="199"/>
      <c r="BG14" s="199"/>
      <c r="BH14" s="105"/>
      <c r="BI14" s="110"/>
      <c r="BJ14" s="222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4"/>
      <c r="CE14" s="3"/>
      <c r="CF14" s="222"/>
      <c r="CG14" s="224"/>
      <c r="CH14" s="3"/>
      <c r="CI14" s="3"/>
      <c r="CJ14" s="110"/>
      <c r="CK14" s="110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110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37"/>
      <c r="EC14" s="236"/>
    </row>
    <row r="15" spans="1:133" ht="18" customHeight="1">
      <c r="A15" s="7"/>
      <c r="B15" s="2"/>
      <c r="C15" s="2"/>
      <c r="D15" s="2"/>
      <c r="E15" s="2"/>
      <c r="F15" s="71"/>
      <c r="G15" s="71"/>
      <c r="H15" s="71"/>
      <c r="I15" s="71"/>
      <c r="J15" s="71"/>
      <c r="K15" s="71"/>
      <c r="L15" s="7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200">
        <v>3</v>
      </c>
      <c r="BD15" s="200" t="s">
        <v>126</v>
      </c>
      <c r="BE15" s="199"/>
      <c r="BF15" s="199"/>
      <c r="BG15" s="199"/>
      <c r="BH15" s="105"/>
      <c r="BI15" s="110"/>
      <c r="BJ15" s="225"/>
      <c r="BK15" s="203" t="s">
        <v>199</v>
      </c>
      <c r="BL15" s="203"/>
      <c r="BM15" s="203"/>
      <c r="BN15" s="114" t="s">
        <v>118</v>
      </c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226"/>
      <c r="CE15" s="3"/>
      <c r="CF15" s="225"/>
      <c r="CG15" s="226"/>
      <c r="CH15" s="3"/>
      <c r="CI15" s="3"/>
      <c r="CJ15" s="110"/>
      <c r="CK15" s="110"/>
      <c r="CL15" s="512" t="s">
        <v>145</v>
      </c>
      <c r="CM15" s="512"/>
      <c r="CN15" s="512"/>
      <c r="CO15" s="512"/>
      <c r="CP15" s="508"/>
      <c r="CQ15" s="508"/>
      <c r="CR15" s="508"/>
      <c r="CS15" s="508"/>
      <c r="CT15" s="508"/>
      <c r="CU15" s="508"/>
      <c r="CV15" s="508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3"/>
      <c r="DJ15" s="3"/>
      <c r="DK15" s="110"/>
      <c r="DL15" s="252"/>
      <c r="DM15" s="269" t="s">
        <v>193</v>
      </c>
      <c r="DN15" s="269"/>
      <c r="DO15" s="269"/>
      <c r="DP15" s="269"/>
      <c r="DQ15" s="269"/>
      <c r="DR15" s="269"/>
      <c r="DS15" s="270">
        <f>IF(DateNaissance&gt;DateLimiteAdulte,CONCATENATE(BM2," ",BZ2),"")</f>
      </c>
      <c r="DT15" s="270"/>
      <c r="DU15" s="270"/>
      <c r="DV15" s="270"/>
      <c r="DW15" s="270"/>
      <c r="DX15" s="270"/>
      <c r="DY15" s="270"/>
      <c r="DZ15" s="270"/>
      <c r="EA15" s="252"/>
      <c r="EC15" s="236"/>
    </row>
    <row r="16" spans="1:133" ht="15" customHeight="1">
      <c r="A16" s="294" t="s">
        <v>108</v>
      </c>
      <c r="B16" s="289"/>
      <c r="C16" s="289"/>
      <c r="D16" s="289"/>
      <c r="E16" s="295"/>
      <c r="F16" s="322"/>
      <c r="G16" s="323"/>
      <c r="H16" s="323"/>
      <c r="I16" s="323"/>
      <c r="J16" s="323"/>
      <c r="K16" s="323"/>
      <c r="L16" s="324"/>
      <c r="M16" s="3"/>
      <c r="N16" s="289" t="s">
        <v>9</v>
      </c>
      <c r="O16" s="295"/>
      <c r="P16" s="317"/>
      <c r="Q16" s="318"/>
      <c r="R16" s="318"/>
      <c r="S16" s="318"/>
      <c r="T16" s="318"/>
      <c r="U16" s="318"/>
      <c r="V16" s="318"/>
      <c r="W16" s="318"/>
      <c r="X16" s="31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200">
        <v>4</v>
      </c>
      <c r="BD16" s="200" t="s">
        <v>156</v>
      </c>
      <c r="BE16" s="199"/>
      <c r="BF16" s="199"/>
      <c r="BG16" s="199"/>
      <c r="BH16" s="105"/>
      <c r="BI16" s="110"/>
      <c r="BJ16" s="225"/>
      <c r="BK16" s="257" t="s">
        <v>166</v>
      </c>
      <c r="BL16" s="111"/>
      <c r="BM16" s="111"/>
      <c r="BN16" s="114"/>
      <c r="BO16" s="114"/>
      <c r="BP16" s="114"/>
      <c r="BQ16" s="3"/>
      <c r="BR16" s="291" t="s">
        <v>179</v>
      </c>
      <c r="BS16" s="291"/>
      <c r="BT16" s="291"/>
      <c r="BU16" s="291"/>
      <c r="BV16" s="291"/>
      <c r="BW16" s="3"/>
      <c r="BX16" s="3"/>
      <c r="BY16" s="3"/>
      <c r="BZ16" s="3"/>
      <c r="CA16" s="138">
        <f>IF(DateNaissance&gt;=DateLimiteJeune,1,0)</f>
        <v>0</v>
      </c>
      <c r="CB16" s="428">
        <v>55</v>
      </c>
      <c r="CC16" s="429"/>
      <c r="CD16" s="430"/>
      <c r="CE16" s="3"/>
      <c r="CF16" s="434">
        <f>CA16*CB16</f>
        <v>0</v>
      </c>
      <c r="CG16" s="435"/>
      <c r="CH16" s="113">
        <v>37257</v>
      </c>
      <c r="CI16" s="113"/>
      <c r="CJ16" s="110"/>
      <c r="CK16" s="110"/>
      <c r="CL16" s="462" t="s">
        <v>146</v>
      </c>
      <c r="CM16" s="462"/>
      <c r="CN16" s="462"/>
      <c r="CO16" s="462"/>
      <c r="CP16" s="286"/>
      <c r="CQ16" s="286"/>
      <c r="CR16" s="286"/>
      <c r="CS16" s="286"/>
      <c r="CT16" s="286"/>
      <c r="CU16" s="286"/>
      <c r="CV16" s="286"/>
      <c r="CW16" s="513" t="s">
        <v>157</v>
      </c>
      <c r="CX16" s="513"/>
      <c r="CY16" s="513"/>
      <c r="CZ16" s="513"/>
      <c r="DA16" s="513"/>
      <c r="DB16" s="513"/>
      <c r="DC16" s="513"/>
      <c r="DD16" s="513"/>
      <c r="DE16" s="513"/>
      <c r="DF16" s="513"/>
      <c r="DG16" s="513"/>
      <c r="DH16" s="513"/>
      <c r="DI16" s="113">
        <v>34335</v>
      </c>
      <c r="DJ16" s="113"/>
      <c r="DK16" s="110"/>
      <c r="DL16" s="252"/>
      <c r="DM16" s="252" t="s">
        <v>196</v>
      </c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C16" s="236"/>
    </row>
    <row r="17" spans="1:133" ht="3" customHeight="1">
      <c r="A17" s="7"/>
      <c r="B17" s="2"/>
      <c r="C17" s="2"/>
      <c r="D17" s="2"/>
      <c r="E17" s="2"/>
      <c r="F17" s="71"/>
      <c r="G17" s="71"/>
      <c r="H17" s="71"/>
      <c r="I17" s="71"/>
      <c r="J17" s="71"/>
      <c r="K17" s="71"/>
      <c r="L17" s="71"/>
      <c r="M17" s="6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200">
        <v>5</v>
      </c>
      <c r="BD17" s="200" t="s">
        <v>160</v>
      </c>
      <c r="BE17" s="199"/>
      <c r="BF17" s="199"/>
      <c r="BG17" s="199"/>
      <c r="BH17" s="105"/>
      <c r="BI17" s="110"/>
      <c r="BJ17" s="225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226"/>
      <c r="CE17" s="3"/>
      <c r="CF17" s="230"/>
      <c r="CG17" s="231"/>
      <c r="CH17" s="3"/>
      <c r="CI17" s="3"/>
      <c r="CJ17" s="110"/>
      <c r="CK17" s="110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159"/>
      <c r="DH17" s="159"/>
      <c r="DI17" s="3"/>
      <c r="DJ17" s="3"/>
      <c r="DK17" s="110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C17" s="236"/>
    </row>
    <row r="18" spans="1:133" ht="15" customHeight="1">
      <c r="A18" s="294" t="s">
        <v>10</v>
      </c>
      <c r="B18" s="289"/>
      <c r="C18" s="289"/>
      <c r="D18" s="289"/>
      <c r="E18" s="289"/>
      <c r="F18" s="289"/>
      <c r="G18" s="289"/>
      <c r="H18" s="71"/>
      <c r="I18" s="298"/>
      <c r="J18" s="305"/>
      <c r="K18" s="305"/>
      <c r="L18" s="301"/>
      <c r="M18" s="325" t="s">
        <v>99</v>
      </c>
      <c r="N18" s="326"/>
      <c r="O18" s="326"/>
      <c r="P18" s="327"/>
      <c r="Q18" s="328"/>
      <c r="R18" s="328"/>
      <c r="S18" s="328"/>
      <c r="T18" s="328"/>
      <c r="U18" s="328"/>
      <c r="V18" s="328"/>
      <c r="W18" s="328"/>
      <c r="X18" s="32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200">
        <v>6</v>
      </c>
      <c r="BD18" s="200" t="s">
        <v>161</v>
      </c>
      <c r="BE18" s="199"/>
      <c r="BF18" s="199"/>
      <c r="BG18" s="199"/>
      <c r="BH18" s="105"/>
      <c r="BI18" s="110"/>
      <c r="BJ18" s="225"/>
      <c r="BK18" s="3"/>
      <c r="BL18" s="3"/>
      <c r="BM18" s="3"/>
      <c r="BN18" s="3"/>
      <c r="BO18" s="3"/>
      <c r="BP18" s="3"/>
      <c r="BQ18" s="3"/>
      <c r="BR18" s="291" t="s">
        <v>180</v>
      </c>
      <c r="BS18" s="291"/>
      <c r="BT18" s="291"/>
      <c r="BU18" s="291"/>
      <c r="BV18" s="291"/>
      <c r="BW18" s="3"/>
      <c r="BX18" s="3"/>
      <c r="BY18" s="3"/>
      <c r="BZ18" s="3"/>
      <c r="CA18" s="138">
        <f>IF(DateNaissance="",0,(IF(DateNaissance&lt;=DateLimiteAdulte,1,0)))</f>
        <v>0</v>
      </c>
      <c r="CB18" s="433">
        <v>100</v>
      </c>
      <c r="CC18" s="429"/>
      <c r="CD18" s="430"/>
      <c r="CE18" s="3"/>
      <c r="CF18" s="434">
        <f>CA18*CB18</f>
        <v>0</v>
      </c>
      <c r="CG18" s="435"/>
      <c r="CH18" s="113">
        <v>37256</v>
      </c>
      <c r="CI18" s="113"/>
      <c r="CJ18" s="110"/>
      <c r="CK18" s="110"/>
      <c r="CL18" s="486" t="s">
        <v>109</v>
      </c>
      <c r="CM18" s="486"/>
      <c r="CN18" s="486"/>
      <c r="CO18" s="486"/>
      <c r="CP18" s="3"/>
      <c r="CQ18" s="289" t="s">
        <v>147</v>
      </c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113">
        <v>34334</v>
      </c>
      <c r="DJ18" s="113"/>
      <c r="DK18" s="110"/>
      <c r="DL18" s="252"/>
      <c r="DM18" s="252" t="s">
        <v>197</v>
      </c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C18" s="236"/>
    </row>
    <row r="19" spans="1:133" ht="3" customHeight="1" thickBot="1">
      <c r="A19" s="7"/>
      <c r="B19" s="2"/>
      <c r="C19" s="2"/>
      <c r="D19" s="2"/>
      <c r="E19" s="2"/>
      <c r="F19" s="71"/>
      <c r="G19" s="71"/>
      <c r="H19" s="71"/>
      <c r="I19" s="71"/>
      <c r="J19" s="71"/>
      <c r="K19" s="71"/>
      <c r="L19" s="7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218">
        <v>7</v>
      </c>
      <c r="BD19" s="218" t="s">
        <v>127</v>
      </c>
      <c r="BE19" s="199"/>
      <c r="BF19" s="199"/>
      <c r="BG19" s="199"/>
      <c r="BH19" s="105"/>
      <c r="BI19" s="110"/>
      <c r="BJ19" s="227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9"/>
      <c r="CE19" s="3"/>
      <c r="CF19" s="232"/>
      <c r="CG19" s="233"/>
      <c r="CH19" s="3"/>
      <c r="CI19" s="3"/>
      <c r="CJ19" s="110"/>
      <c r="CK19" s="110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159"/>
      <c r="DH19" s="159"/>
      <c r="DI19" s="3"/>
      <c r="DJ19" s="3"/>
      <c r="DK19" s="110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C19" s="236"/>
    </row>
    <row r="20" spans="1:133" ht="15" customHeight="1">
      <c r="A20" s="294" t="s">
        <v>95</v>
      </c>
      <c r="B20" s="289"/>
      <c r="C20" s="289"/>
      <c r="D20" s="289"/>
      <c r="E20" s="289"/>
      <c r="F20" s="298"/>
      <c r="G20" s="305"/>
      <c r="H20" s="305"/>
      <c r="I20" s="305"/>
      <c r="J20" s="305"/>
      <c r="K20" s="305"/>
      <c r="L20" s="301"/>
      <c r="M20" s="330" t="s">
        <v>96</v>
      </c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05"/>
      <c r="BJ20" s="446">
        <f>IF(OR(AND($CA$18=1,OR($BH$28=1,$BH$28=2,$BH$28=3)),AND($CA$16=1,(OR($BH$28=4,$BH$28=5,$BH$28=6,)))),"Attention Erreur : incompatibilité entre date de naissance et formule choisie","")</f>
      </c>
      <c r="BK20" s="446"/>
      <c r="BL20" s="446"/>
      <c r="BM20" s="446"/>
      <c r="BN20" s="446"/>
      <c r="BO20" s="446"/>
      <c r="BP20" s="446"/>
      <c r="BQ20" s="446"/>
      <c r="BR20" s="446"/>
      <c r="BS20" s="446"/>
      <c r="BT20" s="446"/>
      <c r="BU20" s="446"/>
      <c r="BV20" s="446"/>
      <c r="BW20" s="446"/>
      <c r="BX20" s="446"/>
      <c r="BY20" s="446"/>
      <c r="BZ20" s="446"/>
      <c r="CA20" s="446"/>
      <c r="CB20" s="446"/>
      <c r="CC20" s="446"/>
      <c r="CD20" s="446"/>
      <c r="CE20" s="446"/>
      <c r="CF20" s="446"/>
      <c r="CG20" s="446"/>
      <c r="CL20" s="164"/>
      <c r="CM20" s="2"/>
      <c r="CN20" s="2"/>
      <c r="CO20" s="2"/>
      <c r="CP20" s="2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L20" s="252"/>
      <c r="DM20" s="273" t="s">
        <v>198</v>
      </c>
      <c r="DN20" s="273"/>
      <c r="DO20" s="273"/>
      <c r="DP20" s="273"/>
      <c r="DQ20" s="273"/>
      <c r="DR20" s="273"/>
      <c r="DS20" s="540"/>
      <c r="DT20" s="541"/>
      <c r="DU20" s="541"/>
      <c r="DV20" s="541"/>
      <c r="DW20" s="541"/>
      <c r="DX20" s="541"/>
      <c r="DY20" s="541"/>
      <c r="DZ20" s="542"/>
      <c r="EA20" s="252"/>
      <c r="EC20" s="236"/>
    </row>
    <row r="21" spans="1:133" ht="3" customHeight="1" thickBot="1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05"/>
      <c r="BJ21" s="446"/>
      <c r="BK21" s="446"/>
      <c r="BL21" s="446"/>
      <c r="BM21" s="446"/>
      <c r="BN21" s="446"/>
      <c r="BO21" s="446"/>
      <c r="BP21" s="446"/>
      <c r="BQ21" s="446"/>
      <c r="BR21" s="446"/>
      <c r="BS21" s="446"/>
      <c r="BT21" s="446"/>
      <c r="BU21" s="446"/>
      <c r="BV21" s="446"/>
      <c r="BW21" s="446"/>
      <c r="BX21" s="446"/>
      <c r="BY21" s="446"/>
      <c r="BZ21" s="446"/>
      <c r="CA21" s="446"/>
      <c r="CB21" s="446"/>
      <c r="CC21" s="446"/>
      <c r="CD21" s="446"/>
      <c r="CE21" s="446"/>
      <c r="CF21" s="446"/>
      <c r="CG21" s="446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131"/>
      <c r="DH21" s="131"/>
      <c r="DL21" s="238"/>
      <c r="DM21" s="243"/>
      <c r="DN21" s="243"/>
      <c r="DO21" s="243"/>
      <c r="DP21" s="243"/>
      <c r="DQ21" s="243"/>
      <c r="DR21" s="243"/>
      <c r="DS21" s="543"/>
      <c r="DT21" s="544"/>
      <c r="DU21" s="544"/>
      <c r="DV21" s="544"/>
      <c r="DW21" s="544"/>
      <c r="DX21" s="544"/>
      <c r="DY21" s="544"/>
      <c r="DZ21" s="545"/>
      <c r="EA21" s="243"/>
      <c r="EC21" s="236"/>
    </row>
    <row r="22" spans="1:133" ht="3" customHeight="1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05"/>
      <c r="BJ22" s="122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6"/>
      <c r="CF22" s="125"/>
      <c r="CG22" s="126"/>
      <c r="CI22" s="442" t="s">
        <v>150</v>
      </c>
      <c r="CJ22" s="44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131"/>
      <c r="DH22" s="131"/>
      <c r="DJ22" s="479" t="s">
        <v>151</v>
      </c>
      <c r="DL22" s="238"/>
      <c r="DM22" s="276"/>
      <c r="DN22" s="276"/>
      <c r="DO22" s="276"/>
      <c r="DP22" s="243"/>
      <c r="DQ22" s="243"/>
      <c r="DR22" s="243"/>
      <c r="DS22" s="543"/>
      <c r="DT22" s="544"/>
      <c r="DU22" s="544"/>
      <c r="DV22" s="544"/>
      <c r="DW22" s="544"/>
      <c r="DX22" s="544"/>
      <c r="DY22" s="544"/>
      <c r="DZ22" s="545"/>
      <c r="EA22" s="243"/>
      <c r="EC22" s="236"/>
    </row>
    <row r="23" spans="1:133" ht="18" customHeight="1">
      <c r="A23" s="332" t="s">
        <v>100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05"/>
      <c r="BI23" s="2"/>
      <c r="BJ23" s="7"/>
      <c r="BK23" s="201" t="s">
        <v>116</v>
      </c>
      <c r="BL23" s="201"/>
      <c r="BM23" s="201"/>
      <c r="BN23" s="201"/>
      <c r="BO23" s="201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8"/>
      <c r="CE23" s="2"/>
      <c r="CF23" s="127"/>
      <c r="CG23" s="128"/>
      <c r="CH23" s="2"/>
      <c r="CI23" s="442"/>
      <c r="CJ23" s="442"/>
      <c r="CK23" s="2"/>
      <c r="CL23" s="164"/>
      <c r="CM23" s="111"/>
      <c r="CN23" s="111"/>
      <c r="CO23" s="111"/>
      <c r="CP23" s="111"/>
      <c r="CQ23" s="289" t="s">
        <v>163</v>
      </c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"/>
      <c r="DJ23" s="479"/>
      <c r="DK23" s="2"/>
      <c r="DL23" s="238"/>
      <c r="DM23" s="277"/>
      <c r="DN23" s="277"/>
      <c r="DO23" s="277"/>
      <c r="DP23" s="121"/>
      <c r="DQ23" s="121"/>
      <c r="DR23" s="121"/>
      <c r="DS23" s="546"/>
      <c r="DT23" s="547"/>
      <c r="DU23" s="547"/>
      <c r="DV23" s="547"/>
      <c r="DW23" s="547"/>
      <c r="DX23" s="547"/>
      <c r="DY23" s="547"/>
      <c r="DZ23" s="548"/>
      <c r="EA23" s="121"/>
      <c r="EC23" s="236"/>
    </row>
    <row r="24" spans="1:132" ht="15.75" customHeight="1">
      <c r="A24" s="334" t="s">
        <v>14</v>
      </c>
      <c r="B24" s="335"/>
      <c r="C24" s="335"/>
      <c r="D24" s="335"/>
      <c r="E24" s="336"/>
      <c r="F24" s="337">
        <f>IF(D4="","",D4)</f>
      </c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05"/>
      <c r="BI24" s="2"/>
      <c r="BJ24" s="7"/>
      <c r="BK24" s="213" t="s">
        <v>183</v>
      </c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501">
        <v>100</v>
      </c>
      <c r="BX24" s="502"/>
      <c r="BY24" s="178">
        <f>IF(DateNaissance&gt;=$CH$24,1,0)</f>
        <v>0</v>
      </c>
      <c r="BZ24" s="177"/>
      <c r="CA24" s="177"/>
      <c r="CB24" s="179"/>
      <c r="CC24" s="180"/>
      <c r="CD24" s="112"/>
      <c r="CE24" s="2"/>
      <c r="CF24" s="440">
        <f>IF(BH28=1,BY24*BW24,0)</f>
        <v>0</v>
      </c>
      <c r="CG24" s="441"/>
      <c r="CH24" s="113">
        <v>41275</v>
      </c>
      <c r="CI24" s="442"/>
      <c r="CJ24" s="442"/>
      <c r="CK24" s="2"/>
      <c r="CL24" s="2"/>
      <c r="CM24" s="119"/>
      <c r="CN24" s="2"/>
      <c r="CO24" s="18"/>
      <c r="CP24" s="18"/>
      <c r="CQ24" s="1" t="s">
        <v>162</v>
      </c>
      <c r="DI24" s="113">
        <v>38353</v>
      </c>
      <c r="DJ24" s="479"/>
      <c r="DK24" s="2"/>
      <c r="DL24" s="238"/>
      <c r="DM24" s="253"/>
      <c r="DN24" s="254"/>
      <c r="DO24" s="255"/>
      <c r="DP24" s="255"/>
      <c r="DQ24" s="255"/>
      <c r="DR24" s="278"/>
      <c r="DS24" s="278"/>
      <c r="DT24" s="278"/>
      <c r="DU24" s="278"/>
      <c r="DV24" s="278"/>
      <c r="DW24" s="278"/>
      <c r="DX24" s="278"/>
      <c r="DY24" s="278"/>
      <c r="DZ24" s="278"/>
      <c r="EA24" s="278"/>
      <c r="EB24" s="237"/>
    </row>
    <row r="25" spans="1:132" ht="3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05"/>
      <c r="BI25" s="2"/>
      <c r="BJ25" s="7"/>
      <c r="BK25" s="119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8"/>
      <c r="CE25" s="2"/>
      <c r="CF25" s="127"/>
      <c r="CG25" s="128"/>
      <c r="CH25" s="2"/>
      <c r="CI25" s="442"/>
      <c r="CJ25" s="442"/>
      <c r="CK25" s="2"/>
      <c r="CL25" s="2"/>
      <c r="CM25" s="119"/>
      <c r="CN25" s="2"/>
      <c r="CO25" s="18"/>
      <c r="CP25" s="18"/>
      <c r="CQ25" s="18"/>
      <c r="CR25" s="18"/>
      <c r="CS25" s="18"/>
      <c r="CT25" s="18"/>
      <c r="CU25" s="2"/>
      <c r="CV25" s="2"/>
      <c r="CW25" s="2"/>
      <c r="CX25" s="2"/>
      <c r="CY25" s="2"/>
      <c r="CZ25" s="2"/>
      <c r="DA25" s="173"/>
      <c r="DB25" s="173"/>
      <c r="DC25" s="173"/>
      <c r="DD25" s="173"/>
      <c r="DE25" s="173"/>
      <c r="DF25" s="173"/>
      <c r="DG25" s="173"/>
      <c r="DH25" s="173"/>
      <c r="DI25" s="2"/>
      <c r="DJ25" s="479"/>
      <c r="DK25" s="2"/>
      <c r="DL25" s="238"/>
      <c r="DM25" s="253"/>
      <c r="DN25" s="255"/>
      <c r="DO25" s="255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37"/>
    </row>
    <row r="26" spans="1:132" ht="3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05"/>
      <c r="BI26" s="2"/>
      <c r="BJ26" s="7"/>
      <c r="BK26" s="119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8"/>
      <c r="CE26" s="2"/>
      <c r="CF26" s="127"/>
      <c r="CG26" s="128"/>
      <c r="CH26" s="2"/>
      <c r="CI26" s="442"/>
      <c r="CJ26" s="442"/>
      <c r="CK26" s="2"/>
      <c r="CL26" s="2"/>
      <c r="CM26" s="119"/>
      <c r="CN26" s="2"/>
      <c r="CO26" s="18"/>
      <c r="CP26" s="18"/>
      <c r="CQ26" s="18"/>
      <c r="CR26" s="18"/>
      <c r="CS26" s="18"/>
      <c r="CT26" s="18"/>
      <c r="CU26" s="2"/>
      <c r="CV26" s="2"/>
      <c r="CW26" s="2"/>
      <c r="CX26" s="2"/>
      <c r="CY26" s="2"/>
      <c r="CZ26" s="2"/>
      <c r="DA26" s="173"/>
      <c r="DB26" s="173"/>
      <c r="DC26" s="173"/>
      <c r="DD26" s="173"/>
      <c r="DE26" s="173"/>
      <c r="DF26" s="173"/>
      <c r="DG26" s="173"/>
      <c r="DH26" s="173"/>
      <c r="DI26" s="2"/>
      <c r="DJ26" s="479"/>
      <c r="DK26" s="2"/>
      <c r="DL26" s="238"/>
      <c r="DM26" s="253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37"/>
    </row>
    <row r="27" spans="1:132" ht="3" customHeigh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05"/>
      <c r="BI27" s="2"/>
      <c r="BJ27" s="7"/>
      <c r="BK27" s="119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8"/>
      <c r="CE27" s="2"/>
      <c r="CF27" s="127"/>
      <c r="CG27" s="128"/>
      <c r="CH27" s="2"/>
      <c r="CI27" s="442"/>
      <c r="CJ27" s="442"/>
      <c r="CK27" s="2"/>
      <c r="CL27" s="2"/>
      <c r="CM27" s="119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173"/>
      <c r="DB27" s="173"/>
      <c r="DC27" s="173"/>
      <c r="DD27" s="173"/>
      <c r="DE27" s="173"/>
      <c r="DF27" s="173"/>
      <c r="DG27" s="173"/>
      <c r="DH27" s="173"/>
      <c r="DI27" s="2"/>
      <c r="DJ27" s="479"/>
      <c r="DK27" s="2"/>
      <c r="DL27" s="238"/>
      <c r="DM27" s="253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37"/>
    </row>
    <row r="28" spans="1:132" ht="39.75" customHeight="1">
      <c r="A28" s="334" t="s">
        <v>15</v>
      </c>
      <c r="B28" s="335"/>
      <c r="C28" s="336"/>
      <c r="D28" s="340">
        <f>IF(Q4="","",Q4)</f>
      </c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2"/>
      <c r="R28" s="65"/>
      <c r="S28" s="65" t="s">
        <v>51</v>
      </c>
      <c r="T28" s="343">
        <f>IF(P12="","",P12)</f>
      </c>
      <c r="U28" s="344"/>
      <c r="V28" s="344"/>
      <c r="W28" s="344"/>
      <c r="X28" s="345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2">
        <v>0</v>
      </c>
      <c r="BI28" s="2"/>
      <c r="BJ28" s="7"/>
      <c r="BK28" s="181"/>
      <c r="BL28" s="182"/>
      <c r="BM28" s="182"/>
      <c r="BN28" s="182"/>
      <c r="BO28" s="182"/>
      <c r="BP28" s="182"/>
      <c r="BQ28" s="183"/>
      <c r="BR28" s="191">
        <v>1</v>
      </c>
      <c r="BS28" s="183"/>
      <c r="BT28" s="183"/>
      <c r="BU28" s="183"/>
      <c r="BV28" s="183"/>
      <c r="BW28" s="444" t="s">
        <v>186</v>
      </c>
      <c r="BX28" s="444"/>
      <c r="BY28" s="444"/>
      <c r="BZ28" s="444"/>
      <c r="CA28" s="444"/>
      <c r="CB28" s="444"/>
      <c r="CC28" s="445"/>
      <c r="CD28" s="112"/>
      <c r="CE28" s="2"/>
      <c r="CF28" s="440">
        <f>IF(BH30=TRUE,(CF30/2)+(CF32/2),"")</f>
      </c>
      <c r="CG28" s="441"/>
      <c r="CH28" s="2"/>
      <c r="CI28" s="442"/>
      <c r="CJ28" s="442"/>
      <c r="CK28" s="2"/>
      <c r="CL28" s="3"/>
      <c r="CM28" s="3"/>
      <c r="CN28" s="3"/>
      <c r="CO28" s="3"/>
      <c r="CP28" s="3"/>
      <c r="CQ28" s="480" t="s">
        <v>148</v>
      </c>
      <c r="CR28" s="480"/>
      <c r="CS28" s="480"/>
      <c r="CT28" s="480"/>
      <c r="CU28" s="480"/>
      <c r="CV28" s="480"/>
      <c r="CW28" s="480"/>
      <c r="CX28" s="480"/>
      <c r="CY28" s="480"/>
      <c r="CZ28" s="480"/>
      <c r="DA28" s="480"/>
      <c r="DB28" s="480"/>
      <c r="DC28" s="480"/>
      <c r="DD28" s="480"/>
      <c r="DE28" s="480"/>
      <c r="DF28" s="480"/>
      <c r="DG28" s="480"/>
      <c r="DH28" s="480"/>
      <c r="DI28" s="2"/>
      <c r="DJ28" s="479"/>
      <c r="DK28" s="2"/>
      <c r="DL28" s="238"/>
      <c r="DM28" s="253"/>
      <c r="DN28" s="272"/>
      <c r="DO28" s="272"/>
      <c r="DP28" s="272"/>
      <c r="DQ28" s="272"/>
      <c r="DR28" s="272"/>
      <c r="DS28" s="272"/>
      <c r="DT28" s="279"/>
      <c r="DU28" s="279"/>
      <c r="DV28" s="279"/>
      <c r="DW28" s="279"/>
      <c r="DX28" s="279"/>
      <c r="DY28" s="279"/>
      <c r="DZ28" s="279"/>
      <c r="EA28" s="279"/>
      <c r="EB28" s="237"/>
    </row>
    <row r="29" spans="1:132" ht="3" customHeight="1">
      <c r="A29" s="64"/>
      <c r="B29" s="65"/>
      <c r="C29" s="66"/>
      <c r="D29" s="9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  <c r="R29" s="65"/>
      <c r="S29" s="65"/>
      <c r="T29" s="76"/>
      <c r="U29" s="77"/>
      <c r="V29" s="77"/>
      <c r="W29" s="77"/>
      <c r="X29" s="78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05"/>
      <c r="BI29" s="2"/>
      <c r="BJ29" s="7"/>
      <c r="BK29" s="184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185"/>
      <c r="CD29" s="8"/>
      <c r="CE29" s="2"/>
      <c r="CF29" s="127"/>
      <c r="CG29" s="128"/>
      <c r="CH29" s="2"/>
      <c r="CI29" s="442"/>
      <c r="CJ29" s="442"/>
      <c r="CK29" s="2"/>
      <c r="CL29" s="71"/>
      <c r="CM29" s="146"/>
      <c r="CN29" s="71"/>
      <c r="CO29" s="2"/>
      <c r="CP29" s="2"/>
      <c r="CQ29" s="2"/>
      <c r="CR29" s="2"/>
      <c r="CS29" s="2"/>
      <c r="CT29" s="2"/>
      <c r="CU29" s="2"/>
      <c r="CV29" s="2"/>
      <c r="CW29" s="2"/>
      <c r="CX29" s="71"/>
      <c r="CY29" s="71"/>
      <c r="CZ29" s="71"/>
      <c r="DA29" s="2"/>
      <c r="DB29" s="2"/>
      <c r="DC29" s="2"/>
      <c r="DD29" s="2"/>
      <c r="DE29" s="2"/>
      <c r="DF29" s="2"/>
      <c r="DG29" s="131"/>
      <c r="DH29" s="131"/>
      <c r="DI29" s="2"/>
      <c r="DJ29" s="479"/>
      <c r="DK29" s="2"/>
      <c r="DM29" s="253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37"/>
    </row>
    <row r="30" spans="1:132" ht="15" customHeight="1">
      <c r="A30" s="64"/>
      <c r="B30" s="337">
        <f>IF(O8="","",O8)</f>
      </c>
      <c r="C30" s="339"/>
      <c r="D30" s="337">
        <f>IF(S8="","",S8)</f>
      </c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9"/>
      <c r="R30" s="65"/>
      <c r="S30" s="65" t="s">
        <v>52</v>
      </c>
      <c r="T30" s="343">
        <f>IF(P16="","",P16)</f>
      </c>
      <c r="U30" s="344"/>
      <c r="V30" s="344"/>
      <c r="W30" s="344"/>
      <c r="X30" s="345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2" t="b">
        <v>0</v>
      </c>
      <c r="BI30" s="2"/>
      <c r="BJ30" s="7"/>
      <c r="BK30" s="184" t="s">
        <v>182</v>
      </c>
      <c r="BL30" s="117"/>
      <c r="BM30" s="117"/>
      <c r="BN30" s="117"/>
      <c r="BO30" s="117"/>
      <c r="BP30" s="117"/>
      <c r="BQ30" s="118"/>
      <c r="BR30" s="118"/>
      <c r="BS30" s="448">
        <v>100</v>
      </c>
      <c r="BT30" s="449"/>
      <c r="BU30" s="139">
        <f>IF(AND($CH$24&gt;DateNaissance,DateNaissance&gt;=$CH$30),1,0)</f>
        <v>0</v>
      </c>
      <c r="BV30" s="120"/>
      <c r="BW30" s="436">
        <v>50</v>
      </c>
      <c r="BX30" s="437"/>
      <c r="BY30" s="437"/>
      <c r="BZ30" s="437"/>
      <c r="CA30" s="437"/>
      <c r="CB30" s="437"/>
      <c r="CC30" s="186"/>
      <c r="CD30" s="112"/>
      <c r="CE30" s="2"/>
      <c r="CF30" s="440">
        <f>IF(BH28=2,BS30*BU30,0)</f>
        <v>0</v>
      </c>
      <c r="CG30" s="441"/>
      <c r="CH30" s="113">
        <v>39814</v>
      </c>
      <c r="CI30" s="442"/>
      <c r="CJ30" s="442"/>
      <c r="CK30" s="2"/>
      <c r="CL30" s="498" t="s">
        <v>202</v>
      </c>
      <c r="CM30" s="498"/>
      <c r="CN30" s="498"/>
      <c r="CO30" s="498"/>
      <c r="CP30" s="498"/>
      <c r="CQ30" s="498"/>
      <c r="CR30" s="498"/>
      <c r="CS30" s="498"/>
      <c r="CT30" s="498"/>
      <c r="CU30" s="498"/>
      <c r="CV30" s="498"/>
      <c r="CW30" s="498"/>
      <c r="CX30" s="498"/>
      <c r="CY30" s="498"/>
      <c r="CZ30" s="498"/>
      <c r="DA30" s="498"/>
      <c r="DB30" s="498"/>
      <c r="DC30" s="498"/>
      <c r="DD30" s="498"/>
      <c r="DE30" s="498"/>
      <c r="DF30" s="498"/>
      <c r="DG30" s="498"/>
      <c r="DH30" s="498"/>
      <c r="DI30" s="113">
        <v>36526</v>
      </c>
      <c r="DJ30" s="479"/>
      <c r="DK30" s="2"/>
      <c r="DM30" s="253"/>
      <c r="DN30" s="265"/>
      <c r="DO30" s="265"/>
      <c r="DP30" s="265"/>
      <c r="DQ30" s="265"/>
      <c r="DR30" s="265"/>
      <c r="DS30" s="265"/>
      <c r="DT30" s="265"/>
      <c r="DU30" s="265"/>
      <c r="DV30" s="265"/>
      <c r="DW30" s="265"/>
      <c r="DX30" s="265"/>
      <c r="DY30" s="265"/>
      <c r="DZ30" s="265"/>
      <c r="EA30" s="265"/>
      <c r="EB30" s="237"/>
    </row>
    <row r="31" spans="1:132" ht="3" customHeight="1" thickBo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115"/>
      <c r="U31" s="115"/>
      <c r="V31" s="115"/>
      <c r="W31" s="115"/>
      <c r="X31" s="115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05"/>
      <c r="BI31" s="2"/>
      <c r="BJ31" s="7"/>
      <c r="BK31" s="184"/>
      <c r="BL31" s="117"/>
      <c r="BM31" s="117"/>
      <c r="BN31" s="117"/>
      <c r="BO31" s="117"/>
      <c r="BP31" s="117"/>
      <c r="BQ31" s="117"/>
      <c r="BR31" s="117"/>
      <c r="BS31" s="121"/>
      <c r="BT31" s="121"/>
      <c r="BU31" s="140"/>
      <c r="BV31" s="121"/>
      <c r="BW31" s="119"/>
      <c r="BX31" s="119"/>
      <c r="BY31" s="117"/>
      <c r="BZ31" s="117"/>
      <c r="CA31" s="2"/>
      <c r="CB31" s="2"/>
      <c r="CC31" s="185"/>
      <c r="CD31" s="8"/>
      <c r="CE31" s="2"/>
      <c r="CF31" s="127"/>
      <c r="CG31" s="128"/>
      <c r="CH31" s="2"/>
      <c r="CI31" s="442"/>
      <c r="CJ31" s="442"/>
      <c r="CK31" s="2"/>
      <c r="CL31" s="2"/>
      <c r="CM31" s="119"/>
      <c r="CN31" s="117"/>
      <c r="CO31" s="117"/>
      <c r="CP31" s="117"/>
      <c r="CQ31" s="117"/>
      <c r="CR31" s="117"/>
      <c r="CS31" s="117"/>
      <c r="CT31" s="117"/>
      <c r="CU31" s="121"/>
      <c r="CV31" s="121"/>
      <c r="CW31" s="140"/>
      <c r="CX31" s="163"/>
      <c r="CY31" s="163"/>
      <c r="CZ31" s="163"/>
      <c r="DA31" s="117"/>
      <c r="DB31" s="117"/>
      <c r="DC31" s="2"/>
      <c r="DD31" s="2"/>
      <c r="DE31" s="2"/>
      <c r="DF31" s="2"/>
      <c r="DG31" s="131"/>
      <c r="DH31" s="131"/>
      <c r="DI31" s="2"/>
      <c r="DJ31" s="479"/>
      <c r="DK31" s="2"/>
      <c r="DM31" s="253"/>
      <c r="DN31" s="265"/>
      <c r="DO31" s="265"/>
      <c r="DP31" s="265"/>
      <c r="DQ31" s="265"/>
      <c r="DR31" s="265"/>
      <c r="DS31" s="265"/>
      <c r="DT31" s="265"/>
      <c r="DU31" s="265"/>
      <c r="DV31" s="265"/>
      <c r="DW31" s="265"/>
      <c r="DX31" s="265"/>
      <c r="DY31" s="265"/>
      <c r="DZ31" s="265"/>
      <c r="EA31" s="265"/>
      <c r="EB31" s="237"/>
    </row>
    <row r="32" spans="1:132" ht="18.75" customHeight="1">
      <c r="A32" s="346" t="s">
        <v>53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05"/>
      <c r="BI32" s="2"/>
      <c r="BJ32" s="7"/>
      <c r="BK32" s="184" t="s">
        <v>181</v>
      </c>
      <c r="BL32" s="117"/>
      <c r="BM32" s="117"/>
      <c r="BN32" s="117"/>
      <c r="BO32" s="117"/>
      <c r="BP32" s="117"/>
      <c r="BQ32" s="117"/>
      <c r="BR32" s="118"/>
      <c r="BS32" s="448">
        <v>120</v>
      </c>
      <c r="BT32" s="449"/>
      <c r="BU32" s="139">
        <f>IF(AND($CH$30&gt;DateNaissance,DateNaissance&gt;=$CH$32),1,0)</f>
        <v>0</v>
      </c>
      <c r="BV32" s="120"/>
      <c r="BW32" s="436">
        <v>60</v>
      </c>
      <c r="BX32" s="437"/>
      <c r="BY32" s="437"/>
      <c r="BZ32" s="437"/>
      <c r="CA32" s="437"/>
      <c r="CB32" s="437"/>
      <c r="CC32" s="186"/>
      <c r="CD32" s="112"/>
      <c r="CE32" s="2"/>
      <c r="CF32" s="440">
        <f>IF(BH28=2,BS32*BU32,0)</f>
        <v>0</v>
      </c>
      <c r="CG32" s="441"/>
      <c r="CH32" s="113">
        <v>37257</v>
      </c>
      <c r="CI32" s="442"/>
      <c r="CJ32" s="442"/>
      <c r="CK32" s="2"/>
      <c r="CL32" s="493" t="s">
        <v>123</v>
      </c>
      <c r="CM32" s="494"/>
      <c r="CN32" s="494"/>
      <c r="CO32" s="494"/>
      <c r="CP32" s="495">
        <f>IF(BJ20="",IF(BH28=0,"",VLOOKUP(BH28,BC13:BD18,2,FALSE)),BJ20)</f>
      </c>
      <c r="CQ32" s="495"/>
      <c r="CR32" s="495"/>
      <c r="CS32" s="495"/>
      <c r="CT32" s="495"/>
      <c r="CU32" s="495"/>
      <c r="CV32" s="495"/>
      <c r="CW32" s="495"/>
      <c r="CX32" s="495"/>
      <c r="CY32" s="495"/>
      <c r="CZ32" s="495"/>
      <c r="DA32" s="495"/>
      <c r="DB32" s="495"/>
      <c r="DC32" s="495"/>
      <c r="DD32" s="495"/>
      <c r="DE32" s="495"/>
      <c r="DF32" s="495"/>
      <c r="DG32" s="495"/>
      <c r="DH32" s="496"/>
      <c r="DI32" s="113">
        <v>35431</v>
      </c>
      <c r="DJ32" s="479"/>
      <c r="DK32" s="2"/>
      <c r="DM32" s="253"/>
      <c r="DN32" s="265"/>
      <c r="DO32" s="265"/>
      <c r="DP32" s="265"/>
      <c r="DQ32" s="265"/>
      <c r="DR32" s="265"/>
      <c r="DS32" s="265"/>
      <c r="DT32" s="265"/>
      <c r="DU32" s="265"/>
      <c r="DV32" s="265"/>
      <c r="DW32" s="265"/>
      <c r="DX32" s="265"/>
      <c r="DY32" s="265"/>
      <c r="DZ32" s="265"/>
      <c r="EA32" s="265"/>
      <c r="EB32" s="237"/>
    </row>
    <row r="33" spans="1:131" ht="3" customHeight="1">
      <c r="A33" s="348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05"/>
      <c r="BI33" s="2"/>
      <c r="BJ33" s="7"/>
      <c r="BK33" s="184"/>
      <c r="BL33" s="117"/>
      <c r="BM33" s="117"/>
      <c r="BN33" s="117"/>
      <c r="BO33" s="117"/>
      <c r="BP33" s="117"/>
      <c r="BQ33" s="117"/>
      <c r="BR33" s="117"/>
      <c r="BS33" s="121"/>
      <c r="BT33" s="121"/>
      <c r="BU33" s="140"/>
      <c r="BV33" s="121"/>
      <c r="BW33" s="119"/>
      <c r="BX33" s="119"/>
      <c r="BY33" s="117"/>
      <c r="BZ33" s="117"/>
      <c r="CA33" s="2"/>
      <c r="CB33" s="2"/>
      <c r="CC33" s="185"/>
      <c r="CD33" s="8"/>
      <c r="CE33" s="2"/>
      <c r="CF33" s="127"/>
      <c r="CG33" s="128"/>
      <c r="CH33" s="2"/>
      <c r="CI33" s="442"/>
      <c r="CJ33" s="442"/>
      <c r="CK33" s="2"/>
      <c r="CL33" s="27"/>
      <c r="CM33" s="499" t="s">
        <v>128</v>
      </c>
      <c r="CN33" s="499"/>
      <c r="CO33" s="499"/>
      <c r="CP33" s="287"/>
      <c r="CQ33" s="287"/>
      <c r="CR33" s="287"/>
      <c r="CS33" s="287"/>
      <c r="CT33" s="287"/>
      <c r="CU33" s="287"/>
      <c r="CV33" s="287"/>
      <c r="CW33" s="114"/>
      <c r="CX33" s="285">
        <f>IF(BR68=TRUE,"Cours aménagé","")</f>
      </c>
      <c r="CY33" s="285"/>
      <c r="CZ33" s="285"/>
      <c r="DA33" s="285"/>
      <c r="DB33" s="285"/>
      <c r="DC33" s="285"/>
      <c r="DD33" s="285"/>
      <c r="DE33" s="285"/>
      <c r="DF33" s="3"/>
      <c r="DG33" s="485"/>
      <c r="DH33" s="441"/>
      <c r="DI33" s="2"/>
      <c r="DJ33" s="479"/>
      <c r="DK33" s="2"/>
      <c r="DM33" s="121"/>
      <c r="DN33" s="265"/>
      <c r="DO33" s="265"/>
      <c r="DP33" s="265"/>
      <c r="DQ33" s="265"/>
      <c r="DR33" s="265"/>
      <c r="DS33" s="265"/>
      <c r="DT33" s="265"/>
      <c r="DU33" s="265"/>
      <c r="DV33" s="265"/>
      <c r="DW33" s="265"/>
      <c r="DX33" s="265"/>
      <c r="DY33" s="265"/>
      <c r="DZ33" s="265"/>
      <c r="EA33" s="265"/>
    </row>
    <row r="34" spans="1:131" ht="15" customHeight="1" thickBot="1">
      <c r="A34" s="349" t="s">
        <v>16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1"/>
      <c r="Q34" s="352"/>
      <c r="R34" s="353"/>
      <c r="S34" s="353"/>
      <c r="T34" s="353"/>
      <c r="U34" s="353"/>
      <c r="V34" s="353"/>
      <c r="W34" s="353"/>
      <c r="X34" s="354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05"/>
      <c r="BI34" s="2"/>
      <c r="BJ34" s="7"/>
      <c r="BK34" s="214"/>
      <c r="BL34" s="187"/>
      <c r="BM34" s="187"/>
      <c r="BN34" s="187"/>
      <c r="BO34" s="187"/>
      <c r="BP34" s="187"/>
      <c r="BQ34" s="187"/>
      <c r="BR34" s="187"/>
      <c r="BS34" s="527"/>
      <c r="BT34" s="528"/>
      <c r="BU34" s="188"/>
      <c r="BV34" s="189"/>
      <c r="BW34" s="438"/>
      <c r="BX34" s="439"/>
      <c r="BY34" s="439"/>
      <c r="BZ34" s="439"/>
      <c r="CA34" s="439"/>
      <c r="CB34" s="439"/>
      <c r="CC34" s="190"/>
      <c r="CD34" s="8"/>
      <c r="CE34" s="2"/>
      <c r="CF34" s="440"/>
      <c r="CG34" s="441"/>
      <c r="CH34" s="113"/>
      <c r="CI34" s="442"/>
      <c r="CJ34" s="442"/>
      <c r="CK34" s="2"/>
      <c r="CL34" s="481" t="s">
        <v>128</v>
      </c>
      <c r="CM34" s="482"/>
      <c r="CN34" s="482"/>
      <c r="CO34" s="482"/>
      <c r="CP34" s="482">
        <f>IF($BH$53=TRUE,"Cours Individuel","")</f>
      </c>
      <c r="CQ34" s="482"/>
      <c r="CR34" s="482"/>
      <c r="CS34" s="482"/>
      <c r="CT34" s="482"/>
      <c r="CU34" s="482"/>
      <c r="CV34" s="482"/>
      <c r="CW34" s="482"/>
      <c r="CX34" s="482">
        <f>IF(OR($BH$30=TRUE,$BH$43=TRUE),"Cours d'1h30 souhaité si c'est possible","")</f>
      </c>
      <c r="CY34" s="482"/>
      <c r="CZ34" s="482"/>
      <c r="DA34" s="482"/>
      <c r="DB34" s="482"/>
      <c r="DC34" s="482"/>
      <c r="DD34" s="482"/>
      <c r="DE34" s="482"/>
      <c r="DF34" s="482"/>
      <c r="DG34" s="482"/>
      <c r="DH34" s="497"/>
      <c r="DI34" s="113">
        <v>34335</v>
      </c>
      <c r="DJ34" s="479"/>
      <c r="DK34" s="2"/>
      <c r="DM34" s="243"/>
      <c r="DN34" s="241"/>
      <c r="DO34" s="249"/>
      <c r="DP34" s="249"/>
      <c r="DQ34" s="249"/>
      <c r="DR34" s="249"/>
      <c r="DS34" s="249"/>
      <c r="DT34" s="249"/>
      <c r="DU34" s="249"/>
      <c r="DV34" s="241"/>
      <c r="DW34" s="241"/>
      <c r="DX34" s="241"/>
      <c r="DY34" s="241"/>
      <c r="DZ34" s="241"/>
      <c r="EA34" s="241"/>
    </row>
    <row r="35" spans="1:131" ht="3.75" customHeight="1">
      <c r="A35" s="9"/>
      <c r="B35" s="4"/>
      <c r="C35" s="4"/>
      <c r="D35" s="4"/>
      <c r="E35" s="4"/>
      <c r="F35" s="4"/>
      <c r="G35" s="4"/>
      <c r="H35" s="4"/>
      <c r="I35" s="4"/>
      <c r="J35" s="2"/>
      <c r="K35" s="2"/>
      <c r="L35" s="2"/>
      <c r="M35" s="2"/>
      <c r="N35" s="2"/>
      <c r="O35" s="2"/>
      <c r="P35" s="2"/>
      <c r="Q35" s="2"/>
      <c r="R35" s="2"/>
      <c r="S35" s="4"/>
      <c r="T35" s="4"/>
      <c r="U35" s="4"/>
      <c r="V35" s="4"/>
      <c r="W35" s="4"/>
      <c r="X35" s="4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05"/>
      <c r="BI35" s="2"/>
      <c r="BJ35" s="7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8"/>
      <c r="CE35" s="2"/>
      <c r="CF35" s="127"/>
      <c r="CG35" s="128"/>
      <c r="CH35" s="2"/>
      <c r="CI35" s="442"/>
      <c r="CJ35" s="442"/>
      <c r="CK35" s="2"/>
      <c r="CL35" s="3"/>
      <c r="CM35" s="3"/>
      <c r="CN35" s="3"/>
      <c r="CO35" s="3"/>
      <c r="CP35" s="3"/>
      <c r="CQ35" s="3"/>
      <c r="CR35" s="3"/>
      <c r="CS35" s="3"/>
      <c r="CT35" s="291"/>
      <c r="CU35" s="291"/>
      <c r="CV35" s="291"/>
      <c r="CW35" s="291"/>
      <c r="CX35" s="291"/>
      <c r="CY35" s="3"/>
      <c r="CZ35" s="3"/>
      <c r="DA35" s="3"/>
      <c r="DB35" s="3"/>
      <c r="DC35" s="60"/>
      <c r="DD35" s="433"/>
      <c r="DE35" s="283"/>
      <c r="DF35" s="3"/>
      <c r="DG35" s="485"/>
      <c r="DH35" s="485"/>
      <c r="DI35" s="2"/>
      <c r="DJ35" s="479"/>
      <c r="DK35" s="2"/>
      <c r="DM35" s="243"/>
      <c r="DN35" s="241"/>
      <c r="DO35" s="259"/>
      <c r="DP35" s="259"/>
      <c r="DQ35" s="259"/>
      <c r="DR35" s="259"/>
      <c r="DS35" s="259"/>
      <c r="DT35" s="259"/>
      <c r="DU35" s="259"/>
      <c r="DV35" s="241"/>
      <c r="DW35" s="241"/>
      <c r="DX35" s="241"/>
      <c r="DY35" s="241"/>
      <c r="DZ35" s="241"/>
      <c r="EA35" s="241"/>
    </row>
    <row r="36" spans="1:131" ht="23.25" customHeight="1" thickBot="1">
      <c r="A36" s="355" t="s">
        <v>83</v>
      </c>
      <c r="B36" s="356"/>
      <c r="C36" s="356"/>
      <c r="D36" s="356"/>
      <c r="E36" s="356"/>
      <c r="F36" s="356"/>
      <c r="G36" s="356"/>
      <c r="H36" s="356"/>
      <c r="I36" s="356"/>
      <c r="J36" s="357" t="s">
        <v>17</v>
      </c>
      <c r="K36" s="357"/>
      <c r="L36" s="357"/>
      <c r="M36" s="357"/>
      <c r="N36" s="34"/>
      <c r="O36" s="358" t="s">
        <v>54</v>
      </c>
      <c r="P36" s="358"/>
      <c r="Q36" s="358"/>
      <c r="R36" s="358"/>
      <c r="S36" s="2"/>
      <c r="T36" s="359" t="s">
        <v>20</v>
      </c>
      <c r="U36" s="359"/>
      <c r="V36" s="359"/>
      <c r="W36" s="359"/>
      <c r="X36" s="2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05"/>
      <c r="BI36" s="2"/>
      <c r="BJ36" s="21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59"/>
      <c r="CE36" s="2"/>
      <c r="CF36" s="129"/>
      <c r="CG36" s="130"/>
      <c r="CH36" s="2"/>
      <c r="CI36" s="442"/>
      <c r="CJ36" s="442"/>
      <c r="CK36" s="2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"/>
      <c r="DJ36" s="479"/>
      <c r="DK36" s="2"/>
      <c r="DM36" s="243"/>
      <c r="DN36" s="241"/>
      <c r="DO36" s="259"/>
      <c r="DP36" s="259"/>
      <c r="DQ36" s="259"/>
      <c r="DR36" s="259"/>
      <c r="DS36" s="259"/>
      <c r="DT36" s="259"/>
      <c r="DU36" s="259"/>
      <c r="DV36" s="241"/>
      <c r="DW36" s="241"/>
      <c r="DX36" s="241"/>
      <c r="DY36" s="241"/>
      <c r="DZ36" s="241"/>
      <c r="EA36" s="241"/>
    </row>
    <row r="37" spans="1:115" ht="3" customHeight="1">
      <c r="A37" s="133"/>
      <c r="B37" s="134"/>
      <c r="C37" s="134"/>
      <c r="D37" s="134"/>
      <c r="E37" s="134"/>
      <c r="F37" s="134"/>
      <c r="G37" s="134"/>
      <c r="H37" s="134"/>
      <c r="I37" s="134"/>
      <c r="J37" s="135"/>
      <c r="K37" s="135"/>
      <c r="L37" s="135"/>
      <c r="M37" s="135"/>
      <c r="N37" s="136"/>
      <c r="O37" s="137"/>
      <c r="P37" s="137"/>
      <c r="Q37" s="137"/>
      <c r="R37" s="137"/>
      <c r="S37" s="2"/>
      <c r="T37" s="360"/>
      <c r="U37" s="360"/>
      <c r="V37" s="360"/>
      <c r="W37" s="360"/>
      <c r="X37" s="2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05"/>
      <c r="BI37" s="2"/>
      <c r="BJ37" s="446">
        <f>IF(OR(AND($CA$18=1,OR($BH$28=1,$BH$28=2,$BH$28=3)),AND($CA$16=1,(OR($BH$28=4,$BH$28=5,$BH$28=6,)))),"Attention Erreur : incompatibilité entre date de naissance et formule choisie","")</f>
      </c>
      <c r="BK37" s="446"/>
      <c r="BL37" s="446"/>
      <c r="BM37" s="446"/>
      <c r="BN37" s="446"/>
      <c r="BO37" s="446"/>
      <c r="BP37" s="446"/>
      <c r="BQ37" s="446"/>
      <c r="BR37" s="446"/>
      <c r="BS37" s="446"/>
      <c r="BT37" s="446"/>
      <c r="BU37" s="446"/>
      <c r="BV37" s="446"/>
      <c r="BW37" s="446"/>
      <c r="BX37" s="446"/>
      <c r="BY37" s="446"/>
      <c r="BZ37" s="446"/>
      <c r="CA37" s="446"/>
      <c r="CB37" s="446"/>
      <c r="CC37" s="446"/>
      <c r="CD37" s="446"/>
      <c r="CE37" s="446"/>
      <c r="CF37" s="446"/>
      <c r="CG37" s="446"/>
      <c r="CH37" s="2"/>
      <c r="CI37" s="442"/>
      <c r="CJ37" s="442"/>
      <c r="CK37" s="2"/>
      <c r="CL37" s="486" t="s">
        <v>129</v>
      </c>
      <c r="CM37" s="486"/>
      <c r="CN37" s="486"/>
      <c r="CO37" s="486"/>
      <c r="CP37" s="486"/>
      <c r="CQ37" s="486"/>
      <c r="CR37" s="486"/>
      <c r="CS37" s="486"/>
      <c r="CT37" s="486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131"/>
      <c r="DH37" s="131"/>
      <c r="DI37" s="2"/>
      <c r="DJ37" s="479"/>
      <c r="DK37" s="2"/>
    </row>
    <row r="38" spans="1:115" ht="15" customHeight="1" thickBot="1">
      <c r="A38" s="133"/>
      <c r="B38" s="134"/>
      <c r="C38" s="134"/>
      <c r="D38" s="134"/>
      <c r="E38" s="134"/>
      <c r="F38" s="134"/>
      <c r="G38" s="134"/>
      <c r="H38" s="134"/>
      <c r="I38" s="134"/>
      <c r="J38" s="135"/>
      <c r="K38" s="135"/>
      <c r="L38" s="135"/>
      <c r="M38" s="135"/>
      <c r="N38" s="136"/>
      <c r="O38" s="137"/>
      <c r="P38" s="137"/>
      <c r="Q38" s="137"/>
      <c r="R38" s="137"/>
      <c r="S38" s="2"/>
      <c r="T38" s="360"/>
      <c r="U38" s="360"/>
      <c r="V38" s="360"/>
      <c r="W38" s="360"/>
      <c r="X38" s="2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05"/>
      <c r="BI38" s="2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446"/>
      <c r="CE38" s="446"/>
      <c r="CF38" s="446"/>
      <c r="CG38" s="446"/>
      <c r="CH38" s="2"/>
      <c r="CI38" s="442"/>
      <c r="CJ38" s="442"/>
      <c r="CK38" s="2"/>
      <c r="CL38" s="486"/>
      <c r="CM38" s="486"/>
      <c r="CN38" s="486"/>
      <c r="CO38" s="486"/>
      <c r="CP38" s="486"/>
      <c r="CQ38" s="486"/>
      <c r="CR38" s="486"/>
      <c r="CS38" s="486"/>
      <c r="CT38" s="486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131"/>
      <c r="DH38" s="131"/>
      <c r="DI38" s="2"/>
      <c r="DJ38" s="479"/>
      <c r="DK38" s="2"/>
    </row>
    <row r="39" spans="1:115" ht="3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135"/>
      <c r="K39" s="135"/>
      <c r="L39" s="135"/>
      <c r="M39" s="135"/>
      <c r="N39" s="136"/>
      <c r="O39" s="137"/>
      <c r="P39" s="137"/>
      <c r="Q39" s="137"/>
      <c r="R39" s="137"/>
      <c r="S39" s="2"/>
      <c r="T39" s="360"/>
      <c r="U39" s="360"/>
      <c r="V39" s="360"/>
      <c r="W39" s="360"/>
      <c r="X39" s="2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05"/>
      <c r="BI39" s="2"/>
      <c r="BJ39" s="122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6"/>
      <c r="CE39" s="2"/>
      <c r="CF39" s="125"/>
      <c r="CG39" s="126"/>
      <c r="CH39" s="2"/>
      <c r="CI39" s="442"/>
      <c r="CJ39" s="44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131"/>
      <c r="DH39" s="131"/>
      <c r="DI39" s="2"/>
      <c r="DJ39" s="479"/>
      <c r="DK39" s="2"/>
    </row>
    <row r="40" spans="1:115" ht="18" customHeight="1">
      <c r="A40" s="362" t="s">
        <v>24</v>
      </c>
      <c r="B40" s="363"/>
      <c r="C40" s="363"/>
      <c r="D40" s="363"/>
      <c r="E40" s="363"/>
      <c r="F40" s="363"/>
      <c r="G40" s="363"/>
      <c r="H40" s="363"/>
      <c r="I40" s="363"/>
      <c r="J40" s="283" t="s">
        <v>18</v>
      </c>
      <c r="K40" s="283"/>
      <c r="L40" s="283"/>
      <c r="M40" s="283"/>
      <c r="N40" s="2"/>
      <c r="O40" s="283" t="s">
        <v>19</v>
      </c>
      <c r="P40" s="283"/>
      <c r="Q40" s="283"/>
      <c r="R40" s="283"/>
      <c r="S40" s="2"/>
      <c r="T40" s="361"/>
      <c r="U40" s="361"/>
      <c r="V40" s="361"/>
      <c r="W40" s="361"/>
      <c r="X40" s="2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05"/>
      <c r="BI40" s="2"/>
      <c r="BJ40" s="7"/>
      <c r="BK40" s="202" t="s">
        <v>117</v>
      </c>
      <c r="BL40" s="202"/>
      <c r="BM40" s="202"/>
      <c r="BN40" s="202"/>
      <c r="BO40" s="20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8"/>
      <c r="CE40" s="2"/>
      <c r="CF40" s="127"/>
      <c r="CG40" s="128"/>
      <c r="CH40" s="2"/>
      <c r="CI40" s="442"/>
      <c r="CJ40" s="442"/>
      <c r="CK40" s="2"/>
      <c r="CL40" s="215" t="s">
        <v>141</v>
      </c>
      <c r="CM40" s="111"/>
      <c r="CN40" s="111"/>
      <c r="CO40" s="111"/>
      <c r="CP40" s="111"/>
      <c r="CQ40" s="111"/>
      <c r="CR40" s="2"/>
      <c r="CS40" s="2"/>
      <c r="CT40" s="2"/>
      <c r="CU40" s="2"/>
      <c r="CV40" s="8"/>
      <c r="CW40" s="2"/>
      <c r="CX40" s="492" t="s">
        <v>142</v>
      </c>
      <c r="CY40" s="492"/>
      <c r="CZ40" s="492"/>
      <c r="DA40" s="2"/>
      <c r="DB40" s="2"/>
      <c r="DC40" s="2"/>
      <c r="DD40" s="2"/>
      <c r="DE40" s="2"/>
      <c r="DF40" s="2"/>
      <c r="DG40" s="131"/>
      <c r="DH40" s="131"/>
      <c r="DI40" s="2"/>
      <c r="DJ40" s="479"/>
      <c r="DK40" s="2"/>
    </row>
    <row r="41" spans="1:115" ht="15">
      <c r="A41" s="294" t="s">
        <v>94</v>
      </c>
      <c r="B41" s="289"/>
      <c r="C41" s="289"/>
      <c r="D41" s="289"/>
      <c r="E41" s="289"/>
      <c r="F41" s="289"/>
      <c r="G41" s="289"/>
      <c r="H41" s="289"/>
      <c r="I41" s="295"/>
      <c r="J41" s="364">
        <f>IF($F$12&gt;=X41,1,"")</f>
      </c>
      <c r="K41" s="364"/>
      <c r="L41" s="365">
        <v>45</v>
      </c>
      <c r="M41" s="365"/>
      <c r="N41" s="60" t="s">
        <v>21</v>
      </c>
      <c r="O41" s="366"/>
      <c r="P41" s="366"/>
      <c r="Q41" s="365">
        <v>65</v>
      </c>
      <c r="R41" s="365"/>
      <c r="S41" s="60" t="s">
        <v>22</v>
      </c>
      <c r="T41" s="367">
        <f>IF(ISERROR(J41*L41+O41*Q41),0,J41*L41+O41*Q41)</f>
        <v>0</v>
      </c>
      <c r="U41" s="368"/>
      <c r="V41" s="368"/>
      <c r="W41" s="369"/>
      <c r="X41" s="58">
        <v>36526</v>
      </c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05"/>
      <c r="BI41" s="2"/>
      <c r="BJ41" s="7"/>
      <c r="BK41" s="119" t="s">
        <v>174</v>
      </c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140">
        <f>IF(DateNaissance="",0,(IF(DateNaissance&lt;=DateLimiteAdulte,1,0)))</f>
        <v>0</v>
      </c>
      <c r="CB41" s="433">
        <v>180</v>
      </c>
      <c r="CC41" s="433"/>
      <c r="CD41" s="443"/>
      <c r="CE41" s="2"/>
      <c r="CF41" s="440">
        <f>IF(BH28=4,CB41*CA41,0)</f>
        <v>0</v>
      </c>
      <c r="CG41" s="441"/>
      <c r="CH41" s="2"/>
      <c r="CI41" s="442"/>
      <c r="CJ41" s="442"/>
      <c r="CK41" s="2"/>
      <c r="CL41" s="2"/>
      <c r="CM41" s="119"/>
      <c r="CN41" s="2"/>
      <c r="CO41" s="18" t="s">
        <v>131</v>
      </c>
      <c r="CP41" s="18"/>
      <c r="CQ41" s="209" t="s">
        <v>135</v>
      </c>
      <c r="CR41" s="18" t="s">
        <v>132</v>
      </c>
      <c r="CS41" s="18"/>
      <c r="CT41" s="18"/>
      <c r="CU41" s="2"/>
      <c r="CV41" s="8"/>
      <c r="CW41" s="2"/>
      <c r="CX41" s="2"/>
      <c r="CY41" s="160"/>
      <c r="CZ41" s="3"/>
      <c r="DA41" s="509" t="s">
        <v>131</v>
      </c>
      <c r="DB41" s="509"/>
      <c r="DC41" s="289" t="s">
        <v>135</v>
      </c>
      <c r="DD41" s="289"/>
      <c r="DE41" s="289" t="s">
        <v>136</v>
      </c>
      <c r="DF41" s="289"/>
      <c r="DG41" s="505" t="s">
        <v>137</v>
      </c>
      <c r="DH41" s="505"/>
      <c r="DI41" s="2"/>
      <c r="DJ41" s="479"/>
      <c r="DK41" s="2"/>
    </row>
    <row r="42" spans="1:115" ht="3" customHeight="1">
      <c r="A42" s="70"/>
      <c r="B42" s="71"/>
      <c r="C42" s="71"/>
      <c r="D42" s="71"/>
      <c r="E42" s="71"/>
      <c r="F42" s="71"/>
      <c r="G42" s="71"/>
      <c r="H42" s="71"/>
      <c r="I42" s="72"/>
      <c r="J42" s="75"/>
      <c r="K42" s="75"/>
      <c r="L42" s="74"/>
      <c r="M42" s="74"/>
      <c r="N42" s="60"/>
      <c r="O42" s="73"/>
      <c r="P42" s="73"/>
      <c r="Q42" s="74"/>
      <c r="R42" s="74"/>
      <c r="S42" s="60"/>
      <c r="T42" s="85"/>
      <c r="U42" s="86"/>
      <c r="V42" s="86"/>
      <c r="W42" s="87"/>
      <c r="X42" s="58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05"/>
      <c r="BI42" s="2"/>
      <c r="BJ42" s="7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140"/>
      <c r="CB42" s="204"/>
      <c r="CC42" s="204"/>
      <c r="CD42" s="123"/>
      <c r="CE42" s="2"/>
      <c r="CF42" s="127"/>
      <c r="CG42" s="128"/>
      <c r="CH42" s="2"/>
      <c r="CI42" s="442"/>
      <c r="CJ42" s="442"/>
      <c r="CK42" s="2"/>
      <c r="CL42" s="2"/>
      <c r="CM42" s="119"/>
      <c r="CN42" s="2"/>
      <c r="CO42" s="18"/>
      <c r="CP42" s="18"/>
      <c r="CQ42" s="18"/>
      <c r="CR42" s="18"/>
      <c r="CS42" s="18"/>
      <c r="CT42" s="18"/>
      <c r="CU42" s="2"/>
      <c r="CV42" s="8"/>
      <c r="CW42" s="2"/>
      <c r="CX42" s="2"/>
      <c r="CY42" s="2"/>
      <c r="CZ42" s="2"/>
      <c r="DA42" s="288" t="s">
        <v>138</v>
      </c>
      <c r="DB42" s="288"/>
      <c r="DC42" s="288" t="s">
        <v>139</v>
      </c>
      <c r="DD42" s="288"/>
      <c r="DE42" s="288" t="s">
        <v>149</v>
      </c>
      <c r="DF42" s="288"/>
      <c r="DG42" s="288" t="s">
        <v>140</v>
      </c>
      <c r="DH42" s="288"/>
      <c r="DI42" s="2"/>
      <c r="DJ42" s="479"/>
      <c r="DK42" s="2"/>
    </row>
    <row r="43" spans="1:131" ht="15">
      <c r="A43" s="294" t="s">
        <v>93</v>
      </c>
      <c r="B43" s="289"/>
      <c r="C43" s="289"/>
      <c r="D43" s="289"/>
      <c r="E43" s="289"/>
      <c r="F43" s="289"/>
      <c r="G43" s="289"/>
      <c r="H43" s="289"/>
      <c r="I43" s="295"/>
      <c r="J43" s="364">
        <f>IF(AND(X41&gt;$F$12,$F$12&gt;=X43),1,"")</f>
        <v>1</v>
      </c>
      <c r="K43" s="364"/>
      <c r="L43" s="365">
        <v>45</v>
      </c>
      <c r="M43" s="365"/>
      <c r="N43" s="60" t="s">
        <v>21</v>
      </c>
      <c r="O43" s="366"/>
      <c r="P43" s="366"/>
      <c r="Q43" s="365">
        <v>85</v>
      </c>
      <c r="R43" s="365"/>
      <c r="S43" s="60" t="s">
        <v>22</v>
      </c>
      <c r="T43" s="370">
        <f>IF(ISERROR(J43*L43+O43*Q43),0,J43*L43+O43*Q43)</f>
        <v>45</v>
      </c>
      <c r="U43" s="371"/>
      <c r="V43" s="371"/>
      <c r="W43" s="372"/>
      <c r="X43" s="58">
        <v>35431</v>
      </c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2" t="b">
        <v>0</v>
      </c>
      <c r="BI43" s="2"/>
      <c r="BJ43" s="7"/>
      <c r="BK43" s="2"/>
      <c r="BL43" s="197"/>
      <c r="BM43" s="197"/>
      <c r="BN43" s="197"/>
      <c r="BO43" s="197"/>
      <c r="BP43" s="197"/>
      <c r="BQ43" s="197"/>
      <c r="BR43" s="197"/>
      <c r="BS43" s="197"/>
      <c r="BT43" s="451" t="s">
        <v>184</v>
      </c>
      <c r="BU43" s="451"/>
      <c r="BV43" s="451"/>
      <c r="BW43" s="451"/>
      <c r="BX43" s="451"/>
      <c r="BY43" s="451"/>
      <c r="BZ43" s="451"/>
      <c r="CA43" s="451"/>
      <c r="CB43" s="451"/>
      <c r="CC43" s="451"/>
      <c r="CD43" s="452"/>
      <c r="CE43" s="2"/>
      <c r="CF43" s="440">
        <f>IF(BH28=6,CA43*CB43,0)</f>
        <v>0</v>
      </c>
      <c r="CG43" s="441"/>
      <c r="CH43" s="2"/>
      <c r="CI43" s="442"/>
      <c r="CJ43" s="442"/>
      <c r="CK43" s="2"/>
      <c r="CL43" s="2"/>
      <c r="CM43" s="119"/>
      <c r="CN43" s="2"/>
      <c r="CO43" s="483" t="s">
        <v>164</v>
      </c>
      <c r="CP43" s="483"/>
      <c r="CQ43" s="210" t="s">
        <v>177</v>
      </c>
      <c r="CR43" s="118" t="s">
        <v>176</v>
      </c>
      <c r="CS43" s="118"/>
      <c r="CT43" s="118"/>
      <c r="CU43" s="483" t="s">
        <v>165</v>
      </c>
      <c r="CV43" s="484"/>
      <c r="CW43" s="2"/>
      <c r="CX43" s="2"/>
      <c r="CY43" s="2"/>
      <c r="CZ43" s="2"/>
      <c r="DA43" s="288"/>
      <c r="DB43" s="288"/>
      <c r="DC43" s="288"/>
      <c r="DD43" s="288"/>
      <c r="DE43" s="288"/>
      <c r="DF43" s="288"/>
      <c r="DG43" s="288"/>
      <c r="DH43" s="288"/>
      <c r="DI43" s="2"/>
      <c r="DJ43" s="479"/>
      <c r="DK43" s="2"/>
      <c r="DV43" s="271"/>
      <c r="DW43" s="271"/>
      <c r="DX43" s="271"/>
      <c r="DY43" s="271"/>
      <c r="DZ43" s="271"/>
      <c r="EA43" s="271"/>
    </row>
    <row r="44" spans="1:115" ht="3" customHeight="1">
      <c r="A44" s="70"/>
      <c r="B44" s="71"/>
      <c r="C44" s="71"/>
      <c r="D44" s="71"/>
      <c r="E44" s="71"/>
      <c r="F44" s="71"/>
      <c r="G44" s="71"/>
      <c r="H44" s="71"/>
      <c r="I44" s="72"/>
      <c r="J44" s="75"/>
      <c r="K44" s="75"/>
      <c r="L44" s="74"/>
      <c r="M44" s="74"/>
      <c r="N44" s="60"/>
      <c r="O44" s="73"/>
      <c r="P44" s="73"/>
      <c r="Q44" s="74"/>
      <c r="R44" s="74"/>
      <c r="S44" s="60"/>
      <c r="T44" s="79"/>
      <c r="U44" s="80"/>
      <c r="V44" s="80"/>
      <c r="W44" s="81"/>
      <c r="X44" s="58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05"/>
      <c r="BI44" s="2"/>
      <c r="BJ44" s="7"/>
      <c r="BK44" s="2"/>
      <c r="BL44" s="2"/>
      <c r="BM44" s="2"/>
      <c r="BN44" s="2"/>
      <c r="BO44" s="2"/>
      <c r="BP44" s="2"/>
      <c r="BQ44" s="2"/>
      <c r="BR44" s="2"/>
      <c r="BS44" s="2"/>
      <c r="BT44" s="451"/>
      <c r="BU44" s="451"/>
      <c r="BV44" s="451"/>
      <c r="BW44" s="451"/>
      <c r="BX44" s="451"/>
      <c r="BY44" s="451"/>
      <c r="BZ44" s="451"/>
      <c r="CA44" s="451"/>
      <c r="CB44" s="451"/>
      <c r="CC44" s="451"/>
      <c r="CD44" s="452"/>
      <c r="CE44" s="2"/>
      <c r="CF44" s="127"/>
      <c r="CG44" s="128"/>
      <c r="CH44" s="2"/>
      <c r="CI44" s="442"/>
      <c r="CJ44" s="442"/>
      <c r="CK44" s="2"/>
      <c r="CL44" s="2"/>
      <c r="CM44" s="119"/>
      <c r="CN44" s="2"/>
      <c r="CO44" s="2"/>
      <c r="CP44" s="2"/>
      <c r="CQ44" s="2"/>
      <c r="CR44" s="2"/>
      <c r="CS44" s="2"/>
      <c r="CT44" s="2"/>
      <c r="CU44" s="2"/>
      <c r="CV44" s="8"/>
      <c r="CW44" s="2"/>
      <c r="CX44" s="2"/>
      <c r="CY44" s="2"/>
      <c r="CZ44" s="2"/>
      <c r="DA44" s="288"/>
      <c r="DB44" s="288"/>
      <c r="DC44" s="288"/>
      <c r="DD44" s="288"/>
      <c r="DE44" s="288"/>
      <c r="DF44" s="288"/>
      <c r="DG44" s="288"/>
      <c r="DH44" s="288"/>
      <c r="DI44" s="2"/>
      <c r="DJ44" s="479"/>
      <c r="DK44" s="2"/>
    </row>
    <row r="45" spans="1:115" ht="15">
      <c r="A45" s="294" t="s">
        <v>92</v>
      </c>
      <c r="B45" s="289"/>
      <c r="C45" s="289"/>
      <c r="D45" s="289"/>
      <c r="E45" s="289"/>
      <c r="F45" s="289"/>
      <c r="G45" s="289"/>
      <c r="H45" s="289"/>
      <c r="I45" s="295"/>
      <c r="J45" s="364">
        <f>IF(AND(X43&gt;$F$12,$F$12&gt;=X45),1,"")</f>
      </c>
      <c r="K45" s="364"/>
      <c r="L45" s="365">
        <v>45</v>
      </c>
      <c r="M45" s="365"/>
      <c r="N45" s="60" t="s">
        <v>21</v>
      </c>
      <c r="O45" s="366"/>
      <c r="P45" s="366"/>
      <c r="Q45" s="365">
        <v>105</v>
      </c>
      <c r="R45" s="365"/>
      <c r="S45" s="60" t="s">
        <v>22</v>
      </c>
      <c r="T45" s="370">
        <f>IF(ISERROR(J45*L45+O45*Q45),0,J45*L45+O45*Q45)</f>
        <v>0</v>
      </c>
      <c r="U45" s="371"/>
      <c r="V45" s="371"/>
      <c r="W45" s="372"/>
      <c r="X45" s="58">
        <v>34335</v>
      </c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05"/>
      <c r="BI45" s="2"/>
      <c r="BJ45" s="7"/>
      <c r="BK45" s="2"/>
      <c r="BL45" s="2"/>
      <c r="BM45" s="2"/>
      <c r="BN45" s="2"/>
      <c r="BO45" s="2"/>
      <c r="BP45" s="2"/>
      <c r="BQ45" s="2"/>
      <c r="BR45" s="2"/>
      <c r="BS45" s="2"/>
      <c r="BT45" s="451"/>
      <c r="BU45" s="451"/>
      <c r="BV45" s="451"/>
      <c r="BW45" s="451"/>
      <c r="BX45" s="451"/>
      <c r="BY45" s="451"/>
      <c r="BZ45" s="451"/>
      <c r="CA45" s="451"/>
      <c r="CB45" s="451"/>
      <c r="CC45" s="451"/>
      <c r="CD45" s="452"/>
      <c r="CE45" s="2"/>
      <c r="CF45" s="440">
        <f>IF(BH43=TRUE,90,"")</f>
      </c>
      <c r="CG45" s="441"/>
      <c r="CH45" s="2"/>
      <c r="CI45" s="442"/>
      <c r="CJ45" s="442"/>
      <c r="CK45" s="2"/>
      <c r="CL45" s="289" t="s">
        <v>133</v>
      </c>
      <c r="CM45" s="289"/>
      <c r="CN45" s="289"/>
      <c r="CO45" s="283"/>
      <c r="CP45" s="283"/>
      <c r="CQ45" s="283"/>
      <c r="CR45" s="283"/>
      <c r="CS45" s="283"/>
      <c r="CT45" s="283"/>
      <c r="CU45" s="116"/>
      <c r="CV45" s="169"/>
      <c r="CW45" s="116"/>
      <c r="CX45" s="289" t="s">
        <v>133</v>
      </c>
      <c r="CY45" s="289"/>
      <c r="CZ45" s="289"/>
      <c r="DA45" s="116"/>
      <c r="DB45" s="116"/>
      <c r="DC45" s="2"/>
      <c r="DD45" s="160"/>
      <c r="DE45" s="3"/>
      <c r="DF45" s="2"/>
      <c r="DG45" s="159"/>
      <c r="DH45" s="159"/>
      <c r="DI45" s="2"/>
      <c r="DJ45" s="479"/>
      <c r="DK45" s="2"/>
    </row>
    <row r="46" spans="1:115" ht="3" customHeight="1">
      <c r="A46" s="70"/>
      <c r="B46" s="71"/>
      <c r="C46" s="71"/>
      <c r="D46" s="71"/>
      <c r="E46" s="71"/>
      <c r="F46" s="71"/>
      <c r="G46" s="71"/>
      <c r="H46" s="71"/>
      <c r="I46" s="72"/>
      <c r="J46" s="75"/>
      <c r="K46" s="75"/>
      <c r="L46" s="74"/>
      <c r="M46" s="74"/>
      <c r="N46" s="60"/>
      <c r="O46" s="73"/>
      <c r="P46" s="73"/>
      <c r="Q46" s="74"/>
      <c r="R46" s="74"/>
      <c r="S46" s="60"/>
      <c r="T46" s="79"/>
      <c r="U46" s="80"/>
      <c r="V46" s="80"/>
      <c r="W46" s="81"/>
      <c r="X46" s="58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05"/>
      <c r="BI46" s="2"/>
      <c r="BJ46" s="7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140"/>
      <c r="CB46" s="205"/>
      <c r="CC46" s="205"/>
      <c r="CD46" s="123"/>
      <c r="CE46" s="2"/>
      <c r="CF46" s="206"/>
      <c r="CG46" s="207"/>
      <c r="CH46" s="2"/>
      <c r="CI46" s="442"/>
      <c r="CJ46" s="442"/>
      <c r="CK46" s="2"/>
      <c r="CL46" s="71"/>
      <c r="CM46" s="71"/>
      <c r="CN46" s="71"/>
      <c r="CO46" s="60"/>
      <c r="CP46" s="60"/>
      <c r="CQ46" s="60"/>
      <c r="CR46" s="60"/>
      <c r="CS46" s="60"/>
      <c r="CT46" s="60"/>
      <c r="CU46" s="116"/>
      <c r="CV46" s="169"/>
      <c r="CW46" s="116"/>
      <c r="CX46" s="71"/>
      <c r="CY46" s="71"/>
      <c r="CZ46" s="71"/>
      <c r="DA46" s="116"/>
      <c r="DB46" s="116"/>
      <c r="DC46" s="2"/>
      <c r="DD46" s="160"/>
      <c r="DE46" s="3"/>
      <c r="DF46" s="2"/>
      <c r="DG46" s="159"/>
      <c r="DH46" s="159"/>
      <c r="DI46" s="2"/>
      <c r="DJ46" s="479"/>
      <c r="DK46" s="2"/>
    </row>
    <row r="47" spans="1:115" ht="15">
      <c r="A47" s="294" t="s">
        <v>91</v>
      </c>
      <c r="B47" s="289"/>
      <c r="C47" s="289"/>
      <c r="D47" s="289"/>
      <c r="E47" s="289"/>
      <c r="F47" s="289"/>
      <c r="G47" s="289"/>
      <c r="H47" s="289"/>
      <c r="I47" s="295"/>
      <c r="J47" s="364">
        <f>IF(F12="",0,(IF($F$12&lt;=X47,1,"")))</f>
      </c>
      <c r="K47" s="364"/>
      <c r="L47" s="365">
        <v>75</v>
      </c>
      <c r="M47" s="365"/>
      <c r="N47" s="60" t="s">
        <v>21</v>
      </c>
      <c r="O47" s="366"/>
      <c r="P47" s="366"/>
      <c r="Q47" s="365">
        <v>120</v>
      </c>
      <c r="R47" s="365"/>
      <c r="S47" s="60" t="s">
        <v>22</v>
      </c>
      <c r="T47" s="370">
        <f>IF(ISERROR(J47*L47+O47*Q47),0,J47*L47+O47*Q47)</f>
        <v>0</v>
      </c>
      <c r="U47" s="371"/>
      <c r="V47" s="371"/>
      <c r="W47" s="372"/>
      <c r="X47" s="58">
        <v>34334</v>
      </c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05"/>
      <c r="BI47" s="2"/>
      <c r="BJ47" s="7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140">
        <f>IF(DateNaissance="",0,(IF(DateNaissance&lt;=DateLimiteAdulte,1,0)))</f>
        <v>0</v>
      </c>
      <c r="CB47" s="433">
        <v>270</v>
      </c>
      <c r="CC47" s="433"/>
      <c r="CD47" s="443"/>
      <c r="CE47" s="2"/>
      <c r="CF47" s="440">
        <f>IF(BH28=5,CB47*CA47,0)</f>
        <v>0</v>
      </c>
      <c r="CG47" s="441"/>
      <c r="CH47" s="2"/>
      <c r="CI47" s="442"/>
      <c r="CJ47" s="442"/>
      <c r="CK47" s="2"/>
      <c r="CL47" s="289" t="s">
        <v>134</v>
      </c>
      <c r="CM47" s="289"/>
      <c r="CN47" s="289"/>
      <c r="CO47" s="2"/>
      <c r="CP47" s="2"/>
      <c r="CQ47" s="2"/>
      <c r="CR47" s="2"/>
      <c r="CS47" s="2"/>
      <c r="CT47" s="2"/>
      <c r="CU47" s="2"/>
      <c r="CV47" s="8"/>
      <c r="CW47" s="2"/>
      <c r="CX47" s="488" t="s">
        <v>134</v>
      </c>
      <c r="CY47" s="489"/>
      <c r="CZ47" s="489"/>
      <c r="DA47" s="2"/>
      <c r="DB47" s="2"/>
      <c r="DC47" s="2"/>
      <c r="DD47" s="2"/>
      <c r="DE47" s="2"/>
      <c r="DF47" s="2"/>
      <c r="DG47" s="131"/>
      <c r="DH47" s="131"/>
      <c r="DI47" s="2"/>
      <c r="DJ47" s="479"/>
      <c r="DK47" s="2"/>
    </row>
    <row r="48" spans="1:115" ht="3" customHeight="1" thickBot="1">
      <c r="A48" s="27"/>
      <c r="B48" s="3"/>
      <c r="C48" s="3"/>
      <c r="D48" s="3"/>
      <c r="E48" s="3"/>
      <c r="F48" s="3"/>
      <c r="G48" s="3"/>
      <c r="H48" s="3"/>
      <c r="I48" s="3"/>
      <c r="J48" s="28"/>
      <c r="K48" s="28"/>
      <c r="L48" s="28"/>
      <c r="M48" s="2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05"/>
      <c r="BI48" s="2"/>
      <c r="BJ48" s="7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8"/>
      <c r="CE48" s="2"/>
      <c r="CF48" s="127"/>
      <c r="CG48" s="128"/>
      <c r="CH48" s="2"/>
      <c r="CI48" s="442"/>
      <c r="CJ48" s="442"/>
      <c r="CK48" s="2"/>
      <c r="CL48" s="289" t="s">
        <v>130</v>
      </c>
      <c r="CM48" s="289"/>
      <c r="CN48" s="289"/>
      <c r="CO48" s="490"/>
      <c r="CP48" s="490"/>
      <c r="CQ48" s="490"/>
      <c r="CR48" s="490"/>
      <c r="CS48" s="490"/>
      <c r="CT48" s="490"/>
      <c r="CU48" s="161"/>
      <c r="CV48" s="170"/>
      <c r="CW48" s="139"/>
      <c r="DA48" s="118"/>
      <c r="DB48" s="118"/>
      <c r="DC48" s="2"/>
      <c r="DD48" s="160"/>
      <c r="DE48" s="3"/>
      <c r="DF48" s="2"/>
      <c r="DG48" s="159"/>
      <c r="DH48" s="159"/>
      <c r="DI48" s="2"/>
      <c r="DJ48" s="479"/>
      <c r="DK48" s="2"/>
    </row>
    <row r="49" spans="1:115" ht="15" customHeight="1" thickBot="1">
      <c r="A49" s="7"/>
      <c r="B49" s="2"/>
      <c r="C49" s="2"/>
      <c r="D49" s="2"/>
      <c r="E49" s="2"/>
      <c r="F49" s="44"/>
      <c r="G49" s="44"/>
      <c r="H49" s="44"/>
      <c r="I49" s="44"/>
      <c r="J49" s="44"/>
      <c r="K49" s="44"/>
      <c r="L49" s="44"/>
      <c r="M49" s="44"/>
      <c r="N49" s="44"/>
      <c r="O49" s="373" t="s">
        <v>20</v>
      </c>
      <c r="P49" s="373"/>
      <c r="Q49" s="373"/>
      <c r="R49" s="373"/>
      <c r="S49" s="374"/>
      <c r="T49" s="375">
        <f>T41+T43+T45+T47</f>
        <v>45</v>
      </c>
      <c r="U49" s="376"/>
      <c r="V49" s="376"/>
      <c r="W49" s="377"/>
      <c r="X49" s="2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2"/>
      <c r="BI49" s="2"/>
      <c r="BJ49" s="7"/>
      <c r="BK49" s="2"/>
      <c r="BL49" s="2"/>
      <c r="BM49" s="2"/>
      <c r="BN49" s="2"/>
      <c r="BO49" s="2"/>
      <c r="BP49" s="2"/>
      <c r="BQ49" s="2"/>
      <c r="BR49" s="140" t="b">
        <v>0</v>
      </c>
      <c r="BS49" s="2"/>
      <c r="BT49" s="2"/>
      <c r="BU49" s="2"/>
      <c r="BV49" s="2"/>
      <c r="BW49" s="2"/>
      <c r="BX49" s="2"/>
      <c r="BY49" s="2"/>
      <c r="BZ49" s="2"/>
      <c r="CA49" s="140">
        <f>IF(DateNaissance="",0,(IF(DateNaissance&lt;=DateLimiteAdulte,1,0)))</f>
        <v>0</v>
      </c>
      <c r="CB49" s="433">
        <v>270</v>
      </c>
      <c r="CC49" s="433"/>
      <c r="CD49" s="443"/>
      <c r="CE49" s="2"/>
      <c r="CF49" s="440">
        <f>IF(BH28=6,CB49*CA49,0)</f>
        <v>0</v>
      </c>
      <c r="CG49" s="441"/>
      <c r="CH49" s="2"/>
      <c r="CI49" s="442"/>
      <c r="CJ49" s="442"/>
      <c r="CK49" s="2"/>
      <c r="CL49" s="2" t="s">
        <v>33</v>
      </c>
      <c r="CM49" s="119"/>
      <c r="CN49" s="117"/>
      <c r="CO49" s="117"/>
      <c r="CP49" s="117"/>
      <c r="CQ49" s="117" t="s">
        <v>203</v>
      </c>
      <c r="CR49" s="117"/>
      <c r="CS49" s="529" t="s">
        <v>204</v>
      </c>
      <c r="CT49" s="117"/>
      <c r="CU49" s="121"/>
      <c r="CV49" s="171"/>
      <c r="CW49" s="140"/>
      <c r="CX49" s="25" t="s">
        <v>33</v>
      </c>
      <c r="CY49" s="163"/>
      <c r="CZ49" s="163"/>
      <c r="DA49" s="117"/>
      <c r="DB49" s="117"/>
      <c r="DC49" s="2"/>
      <c r="DD49" s="2"/>
      <c r="DE49" s="2"/>
      <c r="DF49" s="2"/>
      <c r="DG49" s="131"/>
      <c r="DH49" s="131"/>
      <c r="DI49" s="2"/>
      <c r="DJ49" s="479"/>
      <c r="DK49" s="2"/>
    </row>
    <row r="50" spans="1:115" ht="3" customHeight="1">
      <c r="A50" s="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05"/>
      <c r="BI50" s="2"/>
      <c r="BJ50" s="7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8"/>
      <c r="CE50" s="2"/>
      <c r="CF50" s="127"/>
      <c r="CG50" s="128"/>
      <c r="CH50" s="2"/>
      <c r="CI50" s="442"/>
      <c r="CJ50" s="442"/>
      <c r="CK50" s="2"/>
      <c r="CL50" s="2"/>
      <c r="CM50" s="119"/>
      <c r="CN50" s="117"/>
      <c r="CO50" s="117"/>
      <c r="CP50" s="117"/>
      <c r="CQ50" s="117"/>
      <c r="CR50" s="117"/>
      <c r="CS50" s="117"/>
      <c r="CT50" s="118"/>
      <c r="CU50" s="161"/>
      <c r="CV50" s="170"/>
      <c r="CW50" s="139"/>
      <c r="CY50" s="165"/>
      <c r="CZ50" s="165"/>
      <c r="DA50" s="118"/>
      <c r="DB50" s="118"/>
      <c r="DC50" s="2"/>
      <c r="DD50" s="160"/>
      <c r="DE50" s="3"/>
      <c r="DF50" s="2"/>
      <c r="DG50" s="159"/>
      <c r="DH50" s="159"/>
      <c r="DI50" s="2"/>
      <c r="DJ50" s="479"/>
      <c r="DK50" s="2"/>
    </row>
    <row r="51" spans="1:115" ht="15.75">
      <c r="A51" s="378" t="s">
        <v>23</v>
      </c>
      <c r="B51" s="379"/>
      <c r="C51" s="379"/>
      <c r="D51" s="380"/>
      <c r="E51" s="26"/>
      <c r="F51" s="381" t="s">
        <v>106</v>
      </c>
      <c r="G51" s="382"/>
      <c r="H51" s="382"/>
      <c r="I51" s="382"/>
      <c r="J51" s="382"/>
      <c r="K51" s="382"/>
      <c r="L51" s="382"/>
      <c r="M51" s="382"/>
      <c r="N51" s="383" t="s">
        <v>26</v>
      </c>
      <c r="O51" s="383"/>
      <c r="P51" s="383"/>
      <c r="Q51" s="384"/>
      <c r="R51" s="385"/>
      <c r="S51" s="385"/>
      <c r="T51" s="385"/>
      <c r="U51" s="385"/>
      <c r="V51" s="385"/>
      <c r="W51" s="385"/>
      <c r="X51" s="386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2"/>
      <c r="BI51" s="2"/>
      <c r="BJ51" s="7"/>
      <c r="BK51" s="2"/>
      <c r="BL51" s="2"/>
      <c r="BM51" s="2"/>
      <c r="BN51" s="2"/>
      <c r="BO51" s="2"/>
      <c r="BP51" s="2"/>
      <c r="BQ51" s="2"/>
      <c r="BR51" s="140" t="b">
        <v>0</v>
      </c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8"/>
      <c r="CE51" s="2"/>
      <c r="CF51" s="127"/>
      <c r="CG51" s="128"/>
      <c r="CH51" s="2"/>
      <c r="CI51" s="442"/>
      <c r="CJ51" s="442"/>
      <c r="CK51" s="2"/>
      <c r="CL51" s="289" t="s">
        <v>34</v>
      </c>
      <c r="CM51" s="289"/>
      <c r="CN51" s="289"/>
      <c r="CO51" s="117"/>
      <c r="CP51" s="117"/>
      <c r="CQ51" s="117"/>
      <c r="CR51" s="117"/>
      <c r="CS51" s="117"/>
      <c r="CT51" s="117"/>
      <c r="CU51" s="121"/>
      <c r="CV51" s="171"/>
      <c r="CW51" s="140"/>
      <c r="CX51" s="289" t="s">
        <v>34</v>
      </c>
      <c r="CY51" s="289"/>
      <c r="CZ51" s="289"/>
      <c r="DA51" s="117"/>
      <c r="DB51" s="117"/>
      <c r="DC51" s="2"/>
      <c r="DD51" s="2"/>
      <c r="DE51" s="2"/>
      <c r="DF51" s="2"/>
      <c r="DG51" s="131"/>
      <c r="DH51" s="131"/>
      <c r="DI51" s="2"/>
      <c r="DJ51" s="479"/>
      <c r="DK51" s="2"/>
    </row>
    <row r="52" spans="1:114" ht="3" customHeight="1">
      <c r="A52" s="68"/>
      <c r="B52" s="69"/>
      <c r="C52" s="69"/>
      <c r="D52" s="69"/>
      <c r="E52" s="55"/>
      <c r="F52" s="61"/>
      <c r="G52" s="61"/>
      <c r="H52" s="61"/>
      <c r="I52" s="61"/>
      <c r="J52" s="61"/>
      <c r="K52" s="61"/>
      <c r="L52" s="61"/>
      <c r="M52" s="61"/>
      <c r="N52" s="61"/>
      <c r="O52" s="20"/>
      <c r="P52" s="20"/>
      <c r="Q52" s="20"/>
      <c r="R52" s="20"/>
      <c r="S52" s="88"/>
      <c r="T52" s="88"/>
      <c r="U52" s="88"/>
      <c r="V52" s="88"/>
      <c r="W52" s="88"/>
      <c r="X52" s="88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05"/>
      <c r="BJ52" s="7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8"/>
      <c r="CF52" s="127"/>
      <c r="CG52" s="128"/>
      <c r="CI52" s="442"/>
      <c r="CJ52" s="442"/>
      <c r="CL52" s="2"/>
      <c r="CM52" s="119"/>
      <c r="CN52" s="117"/>
      <c r="CO52" s="117"/>
      <c r="CP52" s="117"/>
      <c r="CQ52" s="117"/>
      <c r="CR52" s="117"/>
      <c r="CS52" s="117"/>
      <c r="CT52" s="117"/>
      <c r="CU52" s="162"/>
      <c r="CV52" s="172"/>
      <c r="CW52" s="140"/>
      <c r="CY52" s="163"/>
      <c r="CZ52" s="163"/>
      <c r="DA52" s="117"/>
      <c r="DB52" s="117"/>
      <c r="DC52" s="2"/>
      <c r="DD52" s="2"/>
      <c r="DE52" s="2"/>
      <c r="DF52" s="2"/>
      <c r="DG52" s="159"/>
      <c r="DH52" s="159"/>
      <c r="DJ52" s="479"/>
    </row>
    <row r="53" spans="1:114" ht="15" customHeight="1">
      <c r="A53" s="7"/>
      <c r="B53" s="2"/>
      <c r="C53" s="2"/>
      <c r="D53" s="2"/>
      <c r="E53" s="2"/>
      <c r="F53" s="382" t="s">
        <v>98</v>
      </c>
      <c r="G53" s="382"/>
      <c r="H53" s="382"/>
      <c r="I53" s="382"/>
      <c r="J53" s="382"/>
      <c r="K53" s="382"/>
      <c r="L53" s="382"/>
      <c r="M53" s="382"/>
      <c r="N53" s="387"/>
      <c r="O53" s="366"/>
      <c r="P53" s="366"/>
      <c r="Q53" s="365">
        <v>-12</v>
      </c>
      <c r="R53" s="365"/>
      <c r="S53" s="60" t="s">
        <v>22</v>
      </c>
      <c r="T53" s="388">
        <f>J53*L53+O53*Q53</f>
        <v>0</v>
      </c>
      <c r="U53" s="389"/>
      <c r="V53" s="389"/>
      <c r="W53" s="390"/>
      <c r="X53" s="2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05" t="b">
        <v>0</v>
      </c>
      <c r="BJ53" s="7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8"/>
      <c r="CF53" s="127"/>
      <c r="CG53" s="128"/>
      <c r="CI53" s="442"/>
      <c r="CJ53" s="442"/>
      <c r="CL53" s="2" t="s">
        <v>35</v>
      </c>
      <c r="CM53" s="2"/>
      <c r="CN53" s="2"/>
      <c r="CO53" s="2"/>
      <c r="CP53" s="2"/>
      <c r="CQ53" s="2"/>
      <c r="CR53" s="2"/>
      <c r="CS53" s="2"/>
      <c r="CT53" s="2"/>
      <c r="CU53" s="2"/>
      <c r="CV53" s="8"/>
      <c r="CW53" s="2"/>
      <c r="CX53" s="71" t="s">
        <v>35</v>
      </c>
      <c r="CY53" s="71"/>
      <c r="CZ53" s="71"/>
      <c r="DA53" s="2"/>
      <c r="DB53" s="2"/>
      <c r="DC53" s="2"/>
      <c r="DD53" s="2"/>
      <c r="DE53" s="2"/>
      <c r="DF53" s="2"/>
      <c r="DG53" s="131"/>
      <c r="DH53" s="131"/>
      <c r="DJ53" s="479"/>
    </row>
    <row r="54" spans="1:114" ht="3" customHeight="1" thickBot="1">
      <c r="A54" s="7"/>
      <c r="B54" s="2"/>
      <c r="C54" s="2"/>
      <c r="D54" s="2"/>
      <c r="E54" s="2"/>
      <c r="F54" s="61"/>
      <c r="G54" s="61"/>
      <c r="H54" s="61"/>
      <c r="I54" s="61"/>
      <c r="J54" s="61"/>
      <c r="K54" s="61"/>
      <c r="L54" s="61"/>
      <c r="M54" s="61"/>
      <c r="N54" s="62"/>
      <c r="O54" s="73"/>
      <c r="P54" s="73"/>
      <c r="Q54" s="74"/>
      <c r="R54" s="74"/>
      <c r="S54" s="60"/>
      <c r="T54" s="92"/>
      <c r="U54" s="93"/>
      <c r="V54" s="93"/>
      <c r="W54" s="94"/>
      <c r="X54" s="2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05"/>
      <c r="BJ54" s="21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59"/>
      <c r="CF54" s="129"/>
      <c r="CG54" s="130"/>
      <c r="CI54" s="442"/>
      <c r="CJ54" s="44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8"/>
      <c r="CW54" s="2"/>
      <c r="CY54" s="71"/>
      <c r="CZ54" s="71"/>
      <c r="DA54" s="2"/>
      <c r="DB54" s="2"/>
      <c r="DC54" s="2"/>
      <c r="DD54" s="2"/>
      <c r="DE54" s="2"/>
      <c r="DF54" s="2"/>
      <c r="DG54" s="131"/>
      <c r="DH54" s="131"/>
      <c r="DJ54" s="479"/>
    </row>
    <row r="55" spans="1:112" ht="15" customHeight="1" thickBot="1">
      <c r="A55" s="7"/>
      <c r="B55" s="2"/>
      <c r="C55" s="2"/>
      <c r="D55" s="2"/>
      <c r="E55" s="2"/>
      <c r="F55" s="382" t="s">
        <v>97</v>
      </c>
      <c r="G55" s="382"/>
      <c r="H55" s="382"/>
      <c r="I55" s="382"/>
      <c r="J55" s="382"/>
      <c r="K55" s="382"/>
      <c r="L55" s="382"/>
      <c r="M55" s="382"/>
      <c r="N55" s="387"/>
      <c r="O55" s="366"/>
      <c r="P55" s="366"/>
      <c r="Q55" s="365">
        <v>-20</v>
      </c>
      <c r="R55" s="365"/>
      <c r="S55" s="60" t="s">
        <v>22</v>
      </c>
      <c r="T55" s="388">
        <f>J55*L55+O55*Q55</f>
        <v>0</v>
      </c>
      <c r="U55" s="389"/>
      <c r="V55" s="389"/>
      <c r="W55" s="390"/>
      <c r="X55" s="2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05"/>
      <c r="CF55" s="124"/>
      <c r="CG55" s="124"/>
      <c r="CL55" s="2" t="s">
        <v>130</v>
      </c>
      <c r="CM55" s="2"/>
      <c r="CN55" s="2"/>
      <c r="CO55" s="2"/>
      <c r="CP55" s="2"/>
      <c r="CQ55" s="2"/>
      <c r="CR55" s="2"/>
      <c r="CS55" s="2"/>
      <c r="CT55" s="2"/>
      <c r="CU55" s="2"/>
      <c r="CV55" s="8"/>
      <c r="CW55" s="2"/>
      <c r="CX55" s="71" t="s">
        <v>130</v>
      </c>
      <c r="CY55" s="71"/>
      <c r="CZ55" s="71"/>
      <c r="DA55" s="2"/>
      <c r="DB55" s="2"/>
      <c r="DC55" s="2"/>
      <c r="DD55" s="2"/>
      <c r="DE55" s="2"/>
      <c r="DF55" s="2"/>
      <c r="DG55" s="131"/>
      <c r="DH55" s="131"/>
    </row>
    <row r="56" spans="1:112" ht="3" customHeight="1">
      <c r="A56" s="7"/>
      <c r="B56" s="2"/>
      <c r="C56" s="2"/>
      <c r="D56" s="2"/>
      <c r="E56" s="2"/>
      <c r="F56" s="33"/>
      <c r="G56" s="33"/>
      <c r="H56" s="33"/>
      <c r="I56" s="33"/>
      <c r="J56" s="33"/>
      <c r="K56" s="33"/>
      <c r="L56" s="33"/>
      <c r="M56" s="33"/>
      <c r="N56" s="33"/>
      <c r="O56" s="41"/>
      <c r="P56" s="41"/>
      <c r="Q56" s="2"/>
      <c r="R56" s="2"/>
      <c r="S56" s="2"/>
      <c r="T56" s="2"/>
      <c r="U56" s="2"/>
      <c r="V56" s="2"/>
      <c r="W56" s="2"/>
      <c r="X56" s="2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05"/>
      <c r="BJ56" s="122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6"/>
      <c r="CF56" s="125"/>
      <c r="CG56" s="126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Y56" s="71"/>
      <c r="CZ56" s="71"/>
      <c r="DA56" s="2"/>
      <c r="DB56" s="2"/>
      <c r="DC56" s="2"/>
      <c r="DD56" s="2"/>
      <c r="DE56" s="2"/>
      <c r="DF56" s="2"/>
      <c r="DG56" s="131"/>
      <c r="DH56" s="131"/>
    </row>
    <row r="57" spans="1:113" ht="18" customHeight="1">
      <c r="A57" s="47"/>
      <c r="B57" s="48"/>
      <c r="C57" s="48"/>
      <c r="D57" s="48"/>
      <c r="E57" s="26"/>
      <c r="F57" s="391" t="s">
        <v>101</v>
      </c>
      <c r="G57" s="392"/>
      <c r="H57" s="392"/>
      <c r="I57" s="392"/>
      <c r="J57" s="392"/>
      <c r="K57" s="392"/>
      <c r="L57" s="392"/>
      <c r="M57" s="392"/>
      <c r="N57" s="44"/>
      <c r="O57" s="393">
        <f>IF(E57=1,1,"")</f>
      </c>
      <c r="P57" s="393"/>
      <c r="Q57" s="365">
        <v>-8</v>
      </c>
      <c r="R57" s="365"/>
      <c r="S57" s="60" t="s">
        <v>22</v>
      </c>
      <c r="T57" s="370">
        <f>IF(ISERROR(O57*Q57),0,O57*Q57)</f>
        <v>0</v>
      </c>
      <c r="U57" s="371"/>
      <c r="V57" s="371"/>
      <c r="W57" s="372"/>
      <c r="X57" s="2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05"/>
      <c r="BJ57" s="7"/>
      <c r="BK57" s="526" t="s">
        <v>152</v>
      </c>
      <c r="BL57" s="526"/>
      <c r="BM57" s="526"/>
      <c r="BN57" s="526"/>
      <c r="BO57" s="526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8"/>
      <c r="CF57" s="127"/>
      <c r="CG57" s="128"/>
      <c r="CL57" s="283" t="s">
        <v>56</v>
      </c>
      <c r="CM57" s="283"/>
      <c r="CN57" s="283"/>
      <c r="CO57" s="283"/>
      <c r="CP57" s="487"/>
      <c r="CQ57" s="487"/>
      <c r="CR57" s="487"/>
      <c r="CS57" s="487"/>
      <c r="CT57" s="487"/>
      <c r="CU57" s="487"/>
      <c r="CV57" s="487"/>
      <c r="CW57" s="487"/>
      <c r="CX57" s="487"/>
      <c r="CY57" s="487"/>
      <c r="CZ57" s="487"/>
      <c r="DA57" s="487"/>
      <c r="DB57" s="487"/>
      <c r="DC57" s="487"/>
      <c r="DD57" s="487"/>
      <c r="DE57" s="487"/>
      <c r="DF57" s="487"/>
      <c r="DG57" s="487"/>
      <c r="DH57" s="487"/>
      <c r="DI57" s="487"/>
    </row>
    <row r="58" spans="1:113" ht="3.75" customHeight="1">
      <c r="A58" s="45"/>
      <c r="B58" s="46"/>
      <c r="C58" s="46"/>
      <c r="D58" s="46"/>
      <c r="E58" s="46"/>
      <c r="F58" s="43"/>
      <c r="G58" s="43"/>
      <c r="H58" s="43"/>
      <c r="I58" s="43"/>
      <c r="J58" s="43"/>
      <c r="K58" s="43"/>
      <c r="L58" s="43"/>
      <c r="M58" s="43"/>
      <c r="N58" s="44"/>
      <c r="O58" s="52"/>
      <c r="P58" s="52"/>
      <c r="Q58" s="80"/>
      <c r="R58" s="80"/>
      <c r="S58" s="60"/>
      <c r="T58" s="80"/>
      <c r="U58" s="80"/>
      <c r="V58" s="80"/>
      <c r="W58" s="80"/>
      <c r="X58" s="2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05"/>
      <c r="BJ58" s="7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8"/>
      <c r="CF58" s="127"/>
      <c r="CG58" s="128"/>
      <c r="CL58" s="2"/>
      <c r="CM58" s="111"/>
      <c r="CN58" s="111"/>
      <c r="CO58" s="111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</row>
    <row r="59" spans="1:113" ht="15" customHeight="1">
      <c r="A59" s="7"/>
      <c r="B59" s="2"/>
      <c r="C59" s="2"/>
      <c r="D59" s="2"/>
      <c r="E59" s="26"/>
      <c r="F59" s="394" t="s">
        <v>82</v>
      </c>
      <c r="G59" s="394"/>
      <c r="H59" s="394"/>
      <c r="I59" s="394"/>
      <c r="J59" s="394"/>
      <c r="K59" s="394"/>
      <c r="L59" s="394"/>
      <c r="M59" s="394"/>
      <c r="N59" s="394"/>
      <c r="O59" s="393">
        <v>1</v>
      </c>
      <c r="P59" s="393"/>
      <c r="Q59" s="365">
        <v>-30</v>
      </c>
      <c r="R59" s="365"/>
      <c r="S59" s="60" t="s">
        <v>22</v>
      </c>
      <c r="T59" s="370">
        <f>IF(ISERROR(O59*Q59),0,O59*Q59)</f>
        <v>-30</v>
      </c>
      <c r="U59" s="371"/>
      <c r="V59" s="371"/>
      <c r="W59" s="372"/>
      <c r="X59" s="2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2" t="b">
        <v>0</v>
      </c>
      <c r="BJ59" s="7"/>
      <c r="BK59" s="470" t="s">
        <v>153</v>
      </c>
      <c r="BL59" s="471"/>
      <c r="BM59" s="471"/>
      <c r="BN59" s="471"/>
      <c r="BO59" s="471"/>
      <c r="BP59" s="471"/>
      <c r="BQ59" s="471"/>
      <c r="BR59" s="140" t="b">
        <v>0</v>
      </c>
      <c r="BS59" s="2"/>
      <c r="BT59" s="2"/>
      <c r="BU59" s="2"/>
      <c r="BV59" s="2"/>
      <c r="BW59" s="2"/>
      <c r="BX59" s="2"/>
      <c r="BY59" s="2"/>
      <c r="BZ59" s="2"/>
      <c r="CA59" s="2"/>
      <c r="CB59" s="504">
        <v>-30</v>
      </c>
      <c r="CC59" s="504"/>
      <c r="CD59" s="208"/>
      <c r="CE59" s="141"/>
      <c r="CF59" s="440">
        <f>IF(BH59=TRUE,CB59,0)</f>
        <v>0</v>
      </c>
      <c r="CG59" s="441"/>
      <c r="CL59" s="487"/>
      <c r="CM59" s="487"/>
      <c r="CN59" s="487"/>
      <c r="CO59" s="487"/>
      <c r="CP59" s="487"/>
      <c r="CQ59" s="487"/>
      <c r="CR59" s="487"/>
      <c r="CS59" s="487"/>
      <c r="CT59" s="487"/>
      <c r="CU59" s="487"/>
      <c r="CV59" s="487"/>
      <c r="CW59" s="487"/>
      <c r="CX59" s="487"/>
      <c r="CY59" s="487"/>
      <c r="CZ59" s="487"/>
      <c r="DA59" s="487"/>
      <c r="DB59" s="487"/>
      <c r="DC59" s="487"/>
      <c r="DD59" s="487"/>
      <c r="DE59" s="487"/>
      <c r="DF59" s="487"/>
      <c r="DG59" s="487"/>
      <c r="DH59" s="487"/>
      <c r="DI59" s="487"/>
    </row>
    <row r="60" spans="1:113" ht="3" customHeight="1" thickBot="1">
      <c r="A60" s="7"/>
      <c r="B60" s="2"/>
      <c r="C60" s="2"/>
      <c r="D60" s="2"/>
      <c r="E60" s="2"/>
      <c r="F60" s="394"/>
      <c r="G60" s="394"/>
      <c r="H60" s="394"/>
      <c r="I60" s="394"/>
      <c r="J60" s="394"/>
      <c r="K60" s="394"/>
      <c r="L60" s="394"/>
      <c r="M60" s="394"/>
      <c r="N60" s="394"/>
      <c r="O60" s="2"/>
      <c r="P60" s="2"/>
      <c r="Q60" s="2"/>
      <c r="R60" s="2"/>
      <c r="S60" s="2"/>
      <c r="T60" s="2"/>
      <c r="U60" s="2"/>
      <c r="V60" s="2"/>
      <c r="W60" s="2"/>
      <c r="X60" s="2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05"/>
      <c r="BJ60" s="7"/>
      <c r="BK60" s="471"/>
      <c r="BL60" s="471"/>
      <c r="BM60" s="471"/>
      <c r="BN60" s="471"/>
      <c r="BO60" s="471"/>
      <c r="BP60" s="471"/>
      <c r="BQ60" s="471"/>
      <c r="BR60" s="140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8"/>
      <c r="CF60" s="127"/>
      <c r="CG60" s="128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174"/>
      <c r="DD60" s="106"/>
      <c r="DE60" s="106"/>
      <c r="DF60" s="4"/>
      <c r="DG60" s="175"/>
      <c r="DH60" s="175"/>
      <c r="DI60" s="4"/>
    </row>
    <row r="61" spans="1:112" ht="19.5" thickBot="1">
      <c r="A61" s="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73" t="s">
        <v>25</v>
      </c>
      <c r="P61" s="373"/>
      <c r="Q61" s="373"/>
      <c r="R61" s="373"/>
      <c r="S61" s="374"/>
      <c r="T61" s="395">
        <f>IF(ISERROR(T49+T53+T55+T57+T59),"",T49+T53+T55+T57+T59)</f>
        <v>15</v>
      </c>
      <c r="U61" s="396"/>
      <c r="V61" s="396"/>
      <c r="W61" s="397"/>
      <c r="X61" s="2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2" t="b">
        <v>0</v>
      </c>
      <c r="BJ61" s="7"/>
      <c r="BK61" s="471"/>
      <c r="BL61" s="471"/>
      <c r="BM61" s="471"/>
      <c r="BN61" s="471"/>
      <c r="BO61" s="471"/>
      <c r="BP61" s="471"/>
      <c r="BQ61" s="471"/>
      <c r="BR61" s="140" t="b">
        <v>0</v>
      </c>
      <c r="BS61" s="2"/>
      <c r="BT61" s="2"/>
      <c r="BU61" s="2"/>
      <c r="BV61" s="2"/>
      <c r="BW61" s="2"/>
      <c r="BX61" s="2"/>
      <c r="BY61" s="450" t="s">
        <v>120</v>
      </c>
      <c r="BZ61" s="450"/>
      <c r="CA61" s="450"/>
      <c r="CB61" s="504">
        <v>-20</v>
      </c>
      <c r="CC61" s="504"/>
      <c r="CD61" s="208"/>
      <c r="CF61" s="440">
        <f>IF(AND(BH61=TRUE,CA16=1),CB61,0)</f>
        <v>0</v>
      </c>
      <c r="CG61" s="441"/>
      <c r="CL61" s="193" t="s">
        <v>172</v>
      </c>
      <c r="CM61" s="166"/>
      <c r="CN61" s="166"/>
      <c r="CO61" s="166"/>
      <c r="CP61" s="166"/>
      <c r="CQ61" s="166"/>
      <c r="CR61" s="166"/>
      <c r="CS61" s="166"/>
      <c r="CT61" s="2"/>
      <c r="CU61" s="2"/>
      <c r="CV61" s="2"/>
      <c r="CW61" s="2"/>
      <c r="CX61" s="2"/>
      <c r="CY61" s="2"/>
      <c r="CZ61" s="2"/>
      <c r="DA61" s="2"/>
      <c r="DB61" s="2"/>
      <c r="DC61" s="140"/>
      <c r="DD61" s="160"/>
      <c r="DE61" s="3"/>
      <c r="DF61" s="2"/>
      <c r="DG61" s="159"/>
      <c r="DH61" s="159"/>
    </row>
    <row r="62" spans="1:112" ht="3" customHeight="1">
      <c r="A62" s="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01"/>
      <c r="P62" s="101"/>
      <c r="Q62" s="101"/>
      <c r="R62" s="101"/>
      <c r="S62" s="101"/>
      <c r="T62" s="142"/>
      <c r="U62" s="142"/>
      <c r="V62" s="142"/>
      <c r="W62" s="142"/>
      <c r="X62" s="2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05"/>
      <c r="BJ62" s="7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146"/>
      <c r="BZ62" s="146"/>
      <c r="CA62" s="146"/>
      <c r="CB62" s="147"/>
      <c r="CC62" s="176"/>
      <c r="CD62" s="148"/>
      <c r="CF62" s="127"/>
      <c r="CG62" s="128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140"/>
      <c r="DD62" s="2"/>
      <c r="DE62" s="2"/>
      <c r="DF62" s="2"/>
      <c r="DG62" s="131"/>
      <c r="DH62" s="131"/>
    </row>
    <row r="63" spans="1:115" ht="15">
      <c r="A63" s="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01"/>
      <c r="P63" s="101"/>
      <c r="Q63" s="101"/>
      <c r="R63" s="101"/>
      <c r="S63" s="101"/>
      <c r="T63" s="142"/>
      <c r="U63" s="142"/>
      <c r="V63" s="142"/>
      <c r="W63" s="142"/>
      <c r="X63" s="2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05"/>
      <c r="BJ63" s="7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450" t="s">
        <v>121</v>
      </c>
      <c r="BZ63" s="450"/>
      <c r="CA63" s="450"/>
      <c r="CB63" s="504">
        <v>-29</v>
      </c>
      <c r="CC63" s="504"/>
      <c r="CD63" s="208"/>
      <c r="CF63" s="440">
        <f>IF(AND(BH61=TRUE,CA18=1),CB63,0)</f>
        <v>0</v>
      </c>
      <c r="CG63" s="441"/>
      <c r="CL63" s="291" t="s">
        <v>143</v>
      </c>
      <c r="CM63" s="291"/>
      <c r="CN63" s="291"/>
      <c r="CO63" s="491"/>
      <c r="CP63" s="491"/>
      <c r="CQ63" s="491"/>
      <c r="CR63" s="491"/>
      <c r="CS63" s="491"/>
      <c r="CT63" s="491"/>
      <c r="CU63" s="491"/>
      <c r="CV63" s="168" t="s">
        <v>144</v>
      </c>
      <c r="CW63" s="71"/>
      <c r="CX63" s="71"/>
      <c r="CY63" s="71"/>
      <c r="CZ63" s="516" t="str">
        <f>CONCATENATE(BZ2," ",BM2)</f>
        <v> </v>
      </c>
      <c r="DA63" s="516"/>
      <c r="DB63" s="516"/>
      <c r="DC63" s="516"/>
      <c r="DD63" s="516"/>
      <c r="DE63" s="516"/>
      <c r="DF63" s="516"/>
      <c r="DG63" s="516"/>
      <c r="DH63" s="516"/>
      <c r="DI63" s="516"/>
      <c r="DJ63" s="516"/>
      <c r="DK63" s="516"/>
    </row>
    <row r="64" spans="1:112" ht="15">
      <c r="A64" s="398" t="s">
        <v>27</v>
      </c>
      <c r="B64" s="283"/>
      <c r="C64" s="283"/>
      <c r="D64" s="283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283" t="s">
        <v>28</v>
      </c>
      <c r="Q64" s="283"/>
      <c r="R64" s="283"/>
      <c r="S64" s="283"/>
      <c r="T64" s="400"/>
      <c r="U64" s="400"/>
      <c r="V64" s="400"/>
      <c r="W64" s="400"/>
      <c r="X64" s="2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05"/>
      <c r="BJ64" s="7"/>
      <c r="BK64" s="2"/>
      <c r="BL64" s="2"/>
      <c r="BM64" s="2"/>
      <c r="BN64" s="2"/>
      <c r="BO64" s="2"/>
      <c r="BP64" s="2"/>
      <c r="BQ64" s="2"/>
      <c r="BR64" s="462" t="s">
        <v>154</v>
      </c>
      <c r="BS64" s="462"/>
      <c r="BT64" s="462"/>
      <c r="BU64" s="462"/>
      <c r="BV64" s="462"/>
      <c r="BW64" s="503"/>
      <c r="BX64" s="503"/>
      <c r="BY64" s="503"/>
      <c r="BZ64" s="503"/>
      <c r="CA64" s="503"/>
      <c r="CB64" s="2"/>
      <c r="CC64" s="2"/>
      <c r="CD64" s="8"/>
      <c r="CF64" s="127"/>
      <c r="CG64" s="128"/>
      <c r="CL64" s="290" t="s">
        <v>171</v>
      </c>
      <c r="CM64" s="290"/>
      <c r="CN64" s="290"/>
      <c r="CO64" s="290"/>
      <c r="CP64" s="290"/>
      <c r="CQ64" s="290"/>
      <c r="CR64" s="290"/>
      <c r="CS64" s="290"/>
      <c r="CT64" s="290"/>
      <c r="CU64" s="290"/>
      <c r="CV64" s="290"/>
      <c r="CW64" s="290"/>
      <c r="CX64" s="290"/>
      <c r="CY64" s="290"/>
      <c r="CZ64" s="290"/>
      <c r="DA64" s="290"/>
      <c r="DB64" s="290"/>
      <c r="DC64" s="290"/>
      <c r="DD64" s="290"/>
      <c r="DE64" s="290"/>
      <c r="DF64" s="290"/>
      <c r="DG64" s="290"/>
      <c r="DH64" s="290"/>
    </row>
    <row r="65" spans="1:112" ht="3" customHeight="1">
      <c r="A65" s="67"/>
      <c r="B65" s="60"/>
      <c r="C65" s="60"/>
      <c r="D65" s="60"/>
      <c r="E65" s="82"/>
      <c r="F65" s="83"/>
      <c r="G65" s="83"/>
      <c r="H65" s="83"/>
      <c r="I65" s="83"/>
      <c r="J65" s="83"/>
      <c r="K65" s="83"/>
      <c r="L65" s="83"/>
      <c r="M65" s="83"/>
      <c r="N65" s="83"/>
      <c r="O65" s="84"/>
      <c r="P65" s="60"/>
      <c r="Q65" s="60"/>
      <c r="R65" s="60"/>
      <c r="S65" s="60"/>
      <c r="T65" s="143"/>
      <c r="U65" s="144"/>
      <c r="V65" s="144"/>
      <c r="W65" s="145"/>
      <c r="X65" s="2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05"/>
      <c r="BJ65" s="7"/>
      <c r="BK65" s="2"/>
      <c r="BL65" s="2"/>
      <c r="BM65" s="2"/>
      <c r="BN65" s="2"/>
      <c r="BO65" s="2"/>
      <c r="BP65" s="2"/>
      <c r="BQ65" s="2"/>
      <c r="BR65" s="2"/>
      <c r="BS65" s="2"/>
      <c r="BT65" s="109"/>
      <c r="BU65" s="109"/>
      <c r="BV65" s="109"/>
      <c r="BW65" s="149"/>
      <c r="BX65" s="2"/>
      <c r="BY65" s="2"/>
      <c r="BZ65" s="2"/>
      <c r="CA65" s="2"/>
      <c r="CB65" s="2"/>
      <c r="CC65" s="2"/>
      <c r="CD65" s="8"/>
      <c r="CF65" s="127"/>
      <c r="CG65" s="128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  <c r="CY65" s="290"/>
      <c r="CZ65" s="290"/>
      <c r="DA65" s="290"/>
      <c r="DB65" s="290"/>
      <c r="DC65" s="290"/>
      <c r="DD65" s="290"/>
      <c r="DE65" s="290"/>
      <c r="DF65" s="290"/>
      <c r="DG65" s="290"/>
      <c r="DH65" s="290"/>
    </row>
    <row r="66" spans="1:112" ht="15">
      <c r="A66" s="398" t="s">
        <v>30</v>
      </c>
      <c r="B66" s="283"/>
      <c r="C66" s="283"/>
      <c r="D66" s="401"/>
      <c r="E66" s="322"/>
      <c r="F66" s="323"/>
      <c r="G66" s="323"/>
      <c r="H66" s="323"/>
      <c r="I66" s="323"/>
      <c r="J66" s="323"/>
      <c r="K66" s="323"/>
      <c r="L66" s="323"/>
      <c r="M66" s="323"/>
      <c r="N66" s="323"/>
      <c r="O66" s="324"/>
      <c r="P66" s="402" t="s">
        <v>28</v>
      </c>
      <c r="Q66" s="283"/>
      <c r="R66" s="283"/>
      <c r="S66" s="401"/>
      <c r="T66" s="403"/>
      <c r="U66" s="404"/>
      <c r="V66" s="404"/>
      <c r="W66" s="405"/>
      <c r="X66" s="2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05"/>
      <c r="BJ66" s="7"/>
      <c r="BK66" s="2"/>
      <c r="BL66" s="2"/>
      <c r="BM66" s="2"/>
      <c r="BN66" s="2"/>
      <c r="BO66" s="2"/>
      <c r="BP66" s="2"/>
      <c r="BQ66" s="2"/>
      <c r="BR66" s="462" t="s">
        <v>119</v>
      </c>
      <c r="BS66" s="462"/>
      <c r="BT66" s="462"/>
      <c r="BU66" s="462"/>
      <c r="BV66" s="462"/>
      <c r="BW66" s="454"/>
      <c r="BX66" s="454"/>
      <c r="BY66" s="454"/>
      <c r="BZ66" s="454"/>
      <c r="CA66" s="454"/>
      <c r="CB66" s="2"/>
      <c r="CC66" s="2"/>
      <c r="CD66" s="8"/>
      <c r="CF66" s="127"/>
      <c r="CG66" s="128"/>
      <c r="CL66" s="290"/>
      <c r="CM66" s="290"/>
      <c r="CN66" s="290"/>
      <c r="CO66" s="290"/>
      <c r="CP66" s="290"/>
      <c r="CQ66" s="290"/>
      <c r="CR66" s="290"/>
      <c r="CS66" s="290"/>
      <c r="CT66" s="290"/>
      <c r="CU66" s="290"/>
      <c r="CV66" s="290"/>
      <c r="CW66" s="290"/>
      <c r="CX66" s="290"/>
      <c r="CY66" s="290"/>
      <c r="CZ66" s="290"/>
      <c r="DA66" s="290"/>
      <c r="DB66" s="290"/>
      <c r="DC66" s="290"/>
      <c r="DD66" s="290"/>
      <c r="DE66" s="290"/>
      <c r="DF66" s="290"/>
      <c r="DG66" s="290"/>
      <c r="DH66" s="290"/>
    </row>
    <row r="67" spans="1:112" ht="6" customHeight="1" thickBot="1">
      <c r="A67" s="67"/>
      <c r="B67" s="60"/>
      <c r="C67" s="60"/>
      <c r="D67" s="60"/>
      <c r="E67" s="82"/>
      <c r="F67" s="83"/>
      <c r="G67" s="83"/>
      <c r="H67" s="83"/>
      <c r="I67" s="83"/>
      <c r="J67" s="83"/>
      <c r="K67" s="83"/>
      <c r="L67" s="83"/>
      <c r="M67" s="83"/>
      <c r="N67" s="83"/>
      <c r="O67" s="84"/>
      <c r="P67" s="60"/>
      <c r="Q67" s="60"/>
      <c r="R67" s="60"/>
      <c r="S67" s="60"/>
      <c r="T67" s="89"/>
      <c r="U67" s="90"/>
      <c r="V67" s="90"/>
      <c r="W67" s="91"/>
      <c r="X67" s="2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05"/>
      <c r="BJ67" s="21"/>
      <c r="BK67" s="2"/>
      <c r="BL67" s="2"/>
      <c r="BM67" s="2"/>
      <c r="BN67" s="2"/>
      <c r="BO67" s="2"/>
      <c r="BP67" s="2"/>
      <c r="BQ67" s="2"/>
      <c r="BR67" s="2"/>
      <c r="BS67" s="2"/>
      <c r="BT67" s="109"/>
      <c r="BU67" s="109"/>
      <c r="BV67" s="109"/>
      <c r="BW67" s="149"/>
      <c r="BX67" s="2"/>
      <c r="BY67" s="2"/>
      <c r="BZ67" s="2"/>
      <c r="CA67" s="2"/>
      <c r="CB67" s="2"/>
      <c r="CC67" s="2"/>
      <c r="CD67" s="8"/>
      <c r="CF67" s="127"/>
      <c r="CG67" s="128"/>
      <c r="CL67" s="290"/>
      <c r="CM67" s="290"/>
      <c r="CN67" s="290"/>
      <c r="CO67" s="290"/>
      <c r="CP67" s="290"/>
      <c r="CQ67" s="290"/>
      <c r="CR67" s="290"/>
      <c r="CS67" s="290"/>
      <c r="CT67" s="290"/>
      <c r="CU67" s="290"/>
      <c r="CV67" s="290"/>
      <c r="CW67" s="290"/>
      <c r="CX67" s="290"/>
      <c r="CY67" s="290"/>
      <c r="CZ67" s="290"/>
      <c r="DA67" s="290"/>
      <c r="DB67" s="290"/>
      <c r="DC67" s="290"/>
      <c r="DD67" s="290"/>
      <c r="DE67" s="290"/>
      <c r="DF67" s="290"/>
      <c r="DG67" s="290"/>
      <c r="DH67" s="290"/>
    </row>
    <row r="68" spans="1:112" ht="6" customHeight="1" thickBot="1">
      <c r="A68" s="398" t="s">
        <v>30</v>
      </c>
      <c r="B68" s="283"/>
      <c r="C68" s="283"/>
      <c r="D68" s="283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283" t="s">
        <v>28</v>
      </c>
      <c r="Q68" s="283"/>
      <c r="R68" s="283"/>
      <c r="S68" s="283"/>
      <c r="T68" s="403"/>
      <c r="U68" s="404"/>
      <c r="V68" s="404"/>
      <c r="W68" s="405"/>
      <c r="X68" s="2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0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F68" s="150"/>
      <c r="CG68" s="15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0"/>
      <c r="DA68" s="290"/>
      <c r="DB68" s="290"/>
      <c r="DC68" s="290"/>
      <c r="DD68" s="290"/>
      <c r="DE68" s="290"/>
      <c r="DF68" s="290"/>
      <c r="DG68" s="290"/>
      <c r="DH68" s="290"/>
    </row>
    <row r="69" spans="1:112" ht="15.75" customHeight="1" hidden="1" thickBot="1">
      <c r="A69" s="398" t="s">
        <v>30</v>
      </c>
      <c r="B69" s="283"/>
      <c r="C69" s="283"/>
      <c r="D69" s="283"/>
      <c r="E69" s="406" t="s">
        <v>88</v>
      </c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283" t="s">
        <v>28</v>
      </c>
      <c r="Q69" s="283"/>
      <c r="R69" s="283"/>
      <c r="S69" s="283"/>
      <c r="T69" s="407"/>
      <c r="U69" s="408"/>
      <c r="V69" s="408"/>
      <c r="W69" s="409"/>
      <c r="X69" s="2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05"/>
      <c r="CF69" s="124"/>
      <c r="CG69" s="124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131"/>
      <c r="DH69" s="131"/>
    </row>
    <row r="70" spans="1:113" ht="15" customHeight="1">
      <c r="A70" s="36"/>
      <c r="B70" s="37"/>
      <c r="C70" s="38" t="s">
        <v>90</v>
      </c>
      <c r="D70" s="410" t="s">
        <v>86</v>
      </c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1" t="s">
        <v>29</v>
      </c>
      <c r="Q70" s="411"/>
      <c r="R70" s="411"/>
      <c r="S70" s="411"/>
      <c r="T70" s="412">
        <f>T61-T64-T66-T68-T69</f>
        <v>15</v>
      </c>
      <c r="U70" s="412"/>
      <c r="V70" s="412"/>
      <c r="W70" s="412"/>
      <c r="X70" s="2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05"/>
      <c r="BJ70" s="234" t="s">
        <v>173</v>
      </c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  <c r="BV70" s="235"/>
      <c r="BW70" s="282" t="s">
        <v>187</v>
      </c>
      <c r="BX70" s="282"/>
      <c r="BY70" s="282"/>
      <c r="BZ70" s="282"/>
      <c r="CA70" s="282"/>
      <c r="CB70" s="282"/>
      <c r="CC70" s="282"/>
      <c r="CD70" s="282"/>
      <c r="CF70" s="447">
        <f>SUM(CF14:CG67)</f>
        <v>0</v>
      </c>
      <c r="CG70" s="447"/>
      <c r="CL70" s="525" t="s">
        <v>170</v>
      </c>
      <c r="CM70" s="525"/>
      <c r="CN70" s="525"/>
      <c r="CO70" s="525"/>
      <c r="CP70" s="525"/>
      <c r="CQ70" s="525"/>
      <c r="CR70" s="525"/>
      <c r="CS70" s="525"/>
      <c r="CT70" s="525"/>
      <c r="CU70" s="525"/>
      <c r="CV70" s="525"/>
      <c r="CW70" s="525"/>
      <c r="CX70" s="525"/>
      <c r="CY70" s="525"/>
      <c r="CZ70" s="525"/>
      <c r="DA70" s="525"/>
      <c r="DB70" s="525"/>
      <c r="DC70" s="525"/>
      <c r="DD70" s="525"/>
      <c r="DE70" s="525"/>
      <c r="DF70" s="525"/>
      <c r="DG70" s="525"/>
      <c r="DH70" s="525"/>
      <c r="DI70" s="525"/>
    </row>
    <row r="71" spans="1:113" ht="3" customHeight="1">
      <c r="A71" s="9"/>
      <c r="B71" s="4"/>
      <c r="C71" s="4"/>
      <c r="D71" s="4"/>
      <c r="E71" s="4"/>
      <c r="F71" s="4"/>
      <c r="G71" s="4"/>
      <c r="H71" s="4"/>
      <c r="I71" s="4"/>
      <c r="J71" s="4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4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05"/>
      <c r="CF71" s="124"/>
      <c r="CG71" s="124"/>
      <c r="CL71" s="525"/>
      <c r="CM71" s="525"/>
      <c r="CN71" s="525"/>
      <c r="CO71" s="525"/>
      <c r="CP71" s="525"/>
      <c r="CQ71" s="525"/>
      <c r="CR71" s="525"/>
      <c r="CS71" s="525"/>
      <c r="CT71" s="525"/>
      <c r="CU71" s="525"/>
      <c r="CV71" s="525"/>
      <c r="CW71" s="525"/>
      <c r="CX71" s="525"/>
      <c r="CY71" s="525"/>
      <c r="CZ71" s="525"/>
      <c r="DA71" s="525"/>
      <c r="DB71" s="525"/>
      <c r="DC71" s="525"/>
      <c r="DD71" s="525"/>
      <c r="DE71" s="525"/>
      <c r="DF71" s="525"/>
      <c r="DG71" s="525"/>
      <c r="DH71" s="525"/>
      <c r="DI71" s="525"/>
    </row>
    <row r="72" spans="1:113" ht="15.75" customHeigh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56"/>
      <c r="P72" s="56"/>
      <c r="Q72" s="56"/>
      <c r="R72" s="56"/>
      <c r="S72" s="56"/>
      <c r="T72" s="56"/>
      <c r="U72" s="56"/>
      <c r="V72" s="56"/>
      <c r="W72" s="56"/>
      <c r="X72" s="57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05"/>
      <c r="BJ72" s="281" t="s">
        <v>175</v>
      </c>
      <c r="BK72" s="281"/>
      <c r="BL72" s="281"/>
      <c r="BM72" s="281"/>
      <c r="BN72" s="281"/>
      <c r="BO72" s="281"/>
      <c r="BP72" s="281"/>
      <c r="BQ72" s="281"/>
      <c r="BR72" s="281"/>
      <c r="BS72" s="281"/>
      <c r="BT72" s="281"/>
      <c r="BU72" s="281"/>
      <c r="BV72" s="281"/>
      <c r="BW72" s="281"/>
      <c r="BX72" s="281"/>
      <c r="BY72" s="281"/>
      <c r="BZ72" s="281"/>
      <c r="CA72" s="281"/>
      <c r="CF72" s="124"/>
      <c r="CG72" s="124"/>
      <c r="CL72" s="525"/>
      <c r="CM72" s="525"/>
      <c r="CN72" s="525"/>
      <c r="CO72" s="525"/>
      <c r="CP72" s="525"/>
      <c r="CQ72" s="525"/>
      <c r="CR72" s="525"/>
      <c r="CS72" s="525"/>
      <c r="CT72" s="525"/>
      <c r="CU72" s="525"/>
      <c r="CV72" s="525"/>
      <c r="CW72" s="525"/>
      <c r="CX72" s="525"/>
      <c r="CY72" s="525"/>
      <c r="CZ72" s="525"/>
      <c r="DA72" s="525"/>
      <c r="DB72" s="525"/>
      <c r="DC72" s="525"/>
      <c r="DD72" s="525"/>
      <c r="DE72" s="525"/>
      <c r="DF72" s="525"/>
      <c r="DG72" s="525"/>
      <c r="DH72" s="525"/>
      <c r="DI72" s="525"/>
    </row>
    <row r="73" spans="1:113" ht="3" customHeight="1">
      <c r="A73" s="29" t="s">
        <v>43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82" t="s">
        <v>56</v>
      </c>
      <c r="M73" s="382"/>
      <c r="N73" s="382"/>
      <c r="O73" s="413"/>
      <c r="P73" s="414"/>
      <c r="Q73" s="414"/>
      <c r="R73" s="414"/>
      <c r="S73" s="414"/>
      <c r="T73" s="414"/>
      <c r="U73" s="414"/>
      <c r="V73" s="414"/>
      <c r="W73" s="414"/>
      <c r="X73" s="415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05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131"/>
      <c r="CG73" s="131"/>
      <c r="CL73" s="525"/>
      <c r="CM73" s="525"/>
      <c r="CN73" s="525"/>
      <c r="CO73" s="525"/>
      <c r="CP73" s="525"/>
      <c r="CQ73" s="525"/>
      <c r="CR73" s="525"/>
      <c r="CS73" s="525"/>
      <c r="CT73" s="525"/>
      <c r="CU73" s="525"/>
      <c r="CV73" s="525"/>
      <c r="CW73" s="525"/>
      <c r="CX73" s="525"/>
      <c r="CY73" s="525"/>
      <c r="CZ73" s="525"/>
      <c r="DA73" s="525"/>
      <c r="DB73" s="525"/>
      <c r="DC73" s="525"/>
      <c r="DD73" s="525"/>
      <c r="DE73" s="525"/>
      <c r="DF73" s="525"/>
      <c r="DG73" s="525"/>
      <c r="DH73" s="525"/>
      <c r="DI73" s="525"/>
    </row>
    <row r="74" spans="1:113" ht="18" customHeight="1" thickBot="1">
      <c r="A74" s="416" t="s">
        <v>57</v>
      </c>
      <c r="B74" s="10"/>
      <c r="C74" s="360" t="s">
        <v>32</v>
      </c>
      <c r="D74" s="360"/>
      <c r="E74" s="360"/>
      <c r="F74" s="360" t="s">
        <v>36</v>
      </c>
      <c r="G74" s="360"/>
      <c r="H74" s="360"/>
      <c r="I74" s="360"/>
      <c r="J74" s="10"/>
      <c r="K74" s="2"/>
      <c r="L74" s="360" t="s">
        <v>39</v>
      </c>
      <c r="M74" s="360"/>
      <c r="N74" s="360"/>
      <c r="O74" s="17"/>
      <c r="P74" s="17"/>
      <c r="Q74" s="360" t="s">
        <v>44</v>
      </c>
      <c r="R74" s="360"/>
      <c r="S74" s="360"/>
      <c r="T74" s="18"/>
      <c r="U74" s="17"/>
      <c r="V74" s="95" t="s">
        <v>44</v>
      </c>
      <c r="W74" s="95"/>
      <c r="X74" s="96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05"/>
      <c r="BJ74" s="464" t="s">
        <v>185</v>
      </c>
      <c r="BK74" s="464"/>
      <c r="BL74" s="464"/>
      <c r="BM74" s="464"/>
      <c r="BN74" s="464"/>
      <c r="BO74" s="464"/>
      <c r="BP74" s="464"/>
      <c r="BQ74" s="464"/>
      <c r="BR74" s="464"/>
      <c r="BS74" s="464"/>
      <c r="BT74" s="464"/>
      <c r="BU74" s="464"/>
      <c r="BV74" s="464"/>
      <c r="BW74" s="464"/>
      <c r="BX74" s="464"/>
      <c r="BY74" s="464"/>
      <c r="BZ74" s="464"/>
      <c r="CA74" s="464"/>
      <c r="CB74" s="464"/>
      <c r="CC74" s="464"/>
      <c r="CD74" s="464"/>
      <c r="CE74" s="2"/>
      <c r="CF74" s="455">
        <f>IF(BH28=0,"",IF(AND(BH28&gt;3,BH28&lt;7),400,IF(AND(BH28&gt;0,BH28&lt;4),250,CF18+CF16)))</f>
      </c>
      <c r="CG74" s="455"/>
      <c r="CL74" s="525"/>
      <c r="CM74" s="525"/>
      <c r="CN74" s="525"/>
      <c r="CO74" s="525"/>
      <c r="CP74" s="525"/>
      <c r="CQ74" s="525"/>
      <c r="CR74" s="525"/>
      <c r="CS74" s="525"/>
      <c r="CT74" s="525"/>
      <c r="CU74" s="525"/>
      <c r="CV74" s="525"/>
      <c r="CW74" s="525"/>
      <c r="CX74" s="525"/>
      <c r="CY74" s="525"/>
      <c r="CZ74" s="525"/>
      <c r="DA74" s="525"/>
      <c r="DB74" s="525"/>
      <c r="DC74" s="525"/>
      <c r="DD74" s="525"/>
      <c r="DE74" s="525"/>
      <c r="DF74" s="525"/>
      <c r="DG74" s="525"/>
      <c r="DH74" s="525"/>
      <c r="DI74" s="525"/>
    </row>
    <row r="75" spans="1:112" ht="12.75" customHeight="1">
      <c r="A75" s="416"/>
      <c r="B75" s="10"/>
      <c r="C75" s="360"/>
      <c r="D75" s="360"/>
      <c r="E75" s="360"/>
      <c r="F75" s="360"/>
      <c r="G75" s="360"/>
      <c r="H75" s="360"/>
      <c r="I75" s="360"/>
      <c r="J75" s="11"/>
      <c r="K75" s="2"/>
      <c r="L75" s="11"/>
      <c r="M75" s="11"/>
      <c r="N75" s="11"/>
      <c r="O75" s="10"/>
      <c r="P75" s="10"/>
      <c r="Q75" s="417" t="s">
        <v>49</v>
      </c>
      <c r="R75" s="417"/>
      <c r="S75" s="417"/>
      <c r="T75" s="12"/>
      <c r="U75" s="13"/>
      <c r="V75" s="96" t="s">
        <v>50</v>
      </c>
      <c r="W75" s="96"/>
      <c r="X75" s="97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05"/>
      <c r="BJ75" s="151"/>
      <c r="BK75" s="463"/>
      <c r="BL75" s="463"/>
      <c r="BM75" s="463"/>
      <c r="BN75" s="463"/>
      <c r="BO75" s="456"/>
      <c r="BP75" s="456"/>
      <c r="BQ75" s="456"/>
      <c r="BR75" s="456"/>
      <c r="BS75" s="456"/>
      <c r="BT75" s="456"/>
      <c r="BU75" s="456"/>
      <c r="BV75" s="456"/>
      <c r="BW75" s="456"/>
      <c r="BX75" s="456"/>
      <c r="BY75" s="463"/>
      <c r="BZ75" s="463"/>
      <c r="CA75" s="463"/>
      <c r="CB75" s="456"/>
      <c r="CC75" s="456"/>
      <c r="CD75" s="457"/>
      <c r="CF75" s="468"/>
      <c r="CG75" s="469"/>
      <c r="CL75" s="2"/>
      <c r="CZ75" s="217"/>
      <c r="DA75" s="217"/>
      <c r="DB75" s="217"/>
      <c r="DC75" s="217"/>
      <c r="DD75" s="217"/>
      <c r="DE75" s="217"/>
      <c r="DF75" s="217"/>
      <c r="DG75" s="217"/>
      <c r="DH75" s="217"/>
    </row>
    <row r="76" spans="1:113" ht="12.75" customHeight="1">
      <c r="A76" s="416"/>
      <c r="B76" s="26"/>
      <c r="C76" s="392" t="s">
        <v>33</v>
      </c>
      <c r="D76" s="392"/>
      <c r="E76" s="392"/>
      <c r="F76" s="392" t="s">
        <v>37</v>
      </c>
      <c r="G76" s="392"/>
      <c r="H76" s="392"/>
      <c r="I76" s="392"/>
      <c r="J76" s="3"/>
      <c r="K76" s="26"/>
      <c r="L76" s="418" t="s">
        <v>40</v>
      </c>
      <c r="M76" s="418"/>
      <c r="N76" s="418"/>
      <c r="O76" s="2"/>
      <c r="P76" s="39"/>
      <c r="Q76" s="418"/>
      <c r="R76" s="418"/>
      <c r="S76" s="418"/>
      <c r="T76" s="2"/>
      <c r="U76" s="26"/>
      <c r="V76" s="97" t="s">
        <v>46</v>
      </c>
      <c r="W76" s="97"/>
      <c r="X76" s="97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05"/>
      <c r="BJ76" s="152"/>
      <c r="BK76" s="453" t="s">
        <v>30</v>
      </c>
      <c r="BL76" s="453"/>
      <c r="BM76" s="453"/>
      <c r="BN76" s="453"/>
      <c r="BO76" s="458"/>
      <c r="BP76" s="458"/>
      <c r="BQ76" s="458"/>
      <c r="BR76" s="458"/>
      <c r="BS76" s="458"/>
      <c r="BT76" s="458"/>
      <c r="BU76" s="458"/>
      <c r="BV76" s="458"/>
      <c r="BW76" s="458"/>
      <c r="BX76" s="458"/>
      <c r="BY76" s="453" t="s">
        <v>30</v>
      </c>
      <c r="BZ76" s="453"/>
      <c r="CA76" s="453"/>
      <c r="CB76" s="458"/>
      <c r="CC76" s="458"/>
      <c r="CD76" s="459"/>
      <c r="CF76" s="460">
        <f>CB76</f>
        <v>0</v>
      </c>
      <c r="CG76" s="461"/>
      <c r="CL76" s="216"/>
      <c r="CM76" s="216"/>
      <c r="CN76" s="216"/>
      <c r="CO76" s="216"/>
      <c r="CP76" s="216"/>
      <c r="CQ76" s="216"/>
      <c r="CR76" s="216"/>
      <c r="CS76" s="216"/>
      <c r="CT76" s="283" t="s">
        <v>16</v>
      </c>
      <c r="CU76" s="283"/>
      <c r="CV76" s="283"/>
      <c r="CW76" s="283"/>
      <c r="CX76" s="283"/>
      <c r="CY76" s="283"/>
      <c r="CZ76" s="517"/>
      <c r="DA76" s="518"/>
      <c r="DB76" s="518"/>
      <c r="DC76" s="518"/>
      <c r="DD76" s="518"/>
      <c r="DE76" s="518"/>
      <c r="DF76" s="518"/>
      <c r="DG76" s="518"/>
      <c r="DH76" s="519"/>
      <c r="DI76" s="216"/>
    </row>
    <row r="77" spans="1:112" ht="12.75" customHeight="1">
      <c r="A77" s="416"/>
      <c r="B77" s="40"/>
      <c r="C77" s="63"/>
      <c r="D77" s="63"/>
      <c r="E77" s="63"/>
      <c r="F77" s="63"/>
      <c r="G77" s="63"/>
      <c r="H77" s="63"/>
      <c r="I77" s="63"/>
      <c r="J77" s="3"/>
      <c r="K77" s="42"/>
      <c r="L77" s="97"/>
      <c r="M77" s="97"/>
      <c r="N77" s="97"/>
      <c r="O77" s="2"/>
      <c r="P77" s="39"/>
      <c r="Q77" s="97"/>
      <c r="R77" s="97"/>
      <c r="S77" s="97"/>
      <c r="T77" s="2"/>
      <c r="U77" s="39"/>
      <c r="V77" s="97"/>
      <c r="W77" s="97"/>
      <c r="X77" s="97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05"/>
      <c r="BJ77" s="152"/>
      <c r="BK77" s="453" t="s">
        <v>30</v>
      </c>
      <c r="BL77" s="453"/>
      <c r="BM77" s="453"/>
      <c r="BN77" s="453"/>
      <c r="BO77" s="458"/>
      <c r="BP77" s="458"/>
      <c r="BQ77" s="458"/>
      <c r="BR77" s="458"/>
      <c r="BS77" s="458"/>
      <c r="BT77" s="458"/>
      <c r="BU77" s="458"/>
      <c r="BV77" s="458"/>
      <c r="BW77" s="458"/>
      <c r="BX77" s="458"/>
      <c r="BY77" s="453" t="s">
        <v>30</v>
      </c>
      <c r="BZ77" s="453"/>
      <c r="CA77" s="453"/>
      <c r="CB77" s="458"/>
      <c r="CC77" s="458"/>
      <c r="CD77" s="459"/>
      <c r="CF77" s="460">
        <f>CB77</f>
        <v>0</v>
      </c>
      <c r="CG77" s="461"/>
      <c r="CZ77" s="520"/>
      <c r="DA77" s="487"/>
      <c r="DB77" s="487"/>
      <c r="DC77" s="487"/>
      <c r="DD77" s="487"/>
      <c r="DE77" s="487"/>
      <c r="DF77" s="487"/>
      <c r="DG77" s="487"/>
      <c r="DH77" s="521"/>
    </row>
    <row r="78" spans="1:112" ht="6" customHeight="1" thickBot="1">
      <c r="A78" s="416"/>
      <c r="B78" s="26"/>
      <c r="C78" s="392" t="s">
        <v>33</v>
      </c>
      <c r="D78" s="392"/>
      <c r="E78" s="392"/>
      <c r="F78" s="392" t="s">
        <v>37</v>
      </c>
      <c r="G78" s="392"/>
      <c r="H78" s="392"/>
      <c r="I78" s="392"/>
      <c r="J78" s="3"/>
      <c r="K78" s="26"/>
      <c r="L78" s="418" t="s">
        <v>41</v>
      </c>
      <c r="M78" s="418"/>
      <c r="N78" s="418"/>
      <c r="O78" s="2"/>
      <c r="P78" s="39"/>
      <c r="Q78" s="418"/>
      <c r="R78" s="418"/>
      <c r="S78" s="418"/>
      <c r="T78" s="2"/>
      <c r="U78" s="39"/>
      <c r="V78" s="97"/>
      <c r="W78" s="97"/>
      <c r="X78" s="97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05"/>
      <c r="BJ78" s="153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5"/>
      <c r="CF78" s="157"/>
      <c r="CG78" s="158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520"/>
      <c r="DA78" s="487"/>
      <c r="DB78" s="487"/>
      <c r="DC78" s="487"/>
      <c r="DD78" s="487"/>
      <c r="DE78" s="487"/>
      <c r="DF78" s="487"/>
      <c r="DG78" s="487"/>
      <c r="DH78" s="521"/>
    </row>
    <row r="79" spans="1:112" ht="3" customHeight="1" thickBot="1">
      <c r="A79" s="416"/>
      <c r="B79" s="40"/>
      <c r="C79" s="63"/>
      <c r="D79" s="63"/>
      <c r="E79" s="63"/>
      <c r="F79" s="22"/>
      <c r="G79" s="22"/>
      <c r="H79" s="22"/>
      <c r="I79" s="22"/>
      <c r="J79" s="3"/>
      <c r="K79" s="41"/>
      <c r="L79" s="97"/>
      <c r="M79" s="97"/>
      <c r="N79" s="97"/>
      <c r="O79" s="2"/>
      <c r="P79" s="39"/>
      <c r="Q79" s="97"/>
      <c r="R79" s="97"/>
      <c r="S79" s="97"/>
      <c r="T79" s="2"/>
      <c r="U79" s="39"/>
      <c r="V79" s="97"/>
      <c r="W79" s="97"/>
      <c r="X79" s="97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05"/>
      <c r="CF79" s="156"/>
      <c r="CG79" s="156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520"/>
      <c r="DA79" s="487"/>
      <c r="DB79" s="487"/>
      <c r="DC79" s="487"/>
      <c r="DD79" s="487"/>
      <c r="DE79" s="487"/>
      <c r="DF79" s="487"/>
      <c r="DG79" s="487"/>
      <c r="DH79" s="521"/>
    </row>
    <row r="80" spans="1:112" ht="12.75" customHeight="1">
      <c r="A80" s="416"/>
      <c r="B80" s="26"/>
      <c r="C80" s="392" t="s">
        <v>34</v>
      </c>
      <c r="D80" s="392"/>
      <c r="E80" s="392"/>
      <c r="F80" s="392" t="s">
        <v>38</v>
      </c>
      <c r="G80" s="392"/>
      <c r="H80" s="392"/>
      <c r="I80" s="392"/>
      <c r="J80" s="3"/>
      <c r="K80" s="41"/>
      <c r="L80" s="418"/>
      <c r="M80" s="418"/>
      <c r="N80" s="418"/>
      <c r="O80" s="2"/>
      <c r="P80" s="26"/>
      <c r="Q80" s="418" t="s">
        <v>107</v>
      </c>
      <c r="R80" s="418"/>
      <c r="S80" s="418"/>
      <c r="T80" s="2"/>
      <c r="U80" s="39"/>
      <c r="V80" s="97"/>
      <c r="W80" s="97"/>
      <c r="X80" s="97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05"/>
      <c r="BJ80" s="510" t="s">
        <v>167</v>
      </c>
      <c r="BK80" s="510"/>
      <c r="BL80" s="510"/>
      <c r="BM80" s="510"/>
      <c r="BN80" s="510"/>
      <c r="BO80" s="510"/>
      <c r="BP80" s="510"/>
      <c r="BQ80" s="510"/>
      <c r="BR80" s="510"/>
      <c r="BS80" s="510"/>
      <c r="BT80" s="510"/>
      <c r="BU80" s="510"/>
      <c r="BV80" s="510"/>
      <c r="BW80" s="510"/>
      <c r="BX80" s="510"/>
      <c r="BY80" s="510"/>
      <c r="BZ80" s="510"/>
      <c r="CA80" s="510"/>
      <c r="CB80" s="510"/>
      <c r="CC80" s="110" t="s">
        <v>122</v>
      </c>
      <c r="CD80" s="110"/>
      <c r="CE80" s="2"/>
      <c r="CF80" s="485">
        <f>CF70-CF75-CF76-CF77</f>
        <v>0</v>
      </c>
      <c r="CG80" s="485"/>
      <c r="CH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520"/>
      <c r="DA80" s="487"/>
      <c r="DB80" s="487"/>
      <c r="DC80" s="487"/>
      <c r="DD80" s="487"/>
      <c r="DE80" s="487"/>
      <c r="DF80" s="487"/>
      <c r="DG80" s="487"/>
      <c r="DH80" s="521"/>
    </row>
    <row r="81" spans="1:112" ht="12.75" customHeight="1">
      <c r="A81" s="416"/>
      <c r="B81" s="40"/>
      <c r="C81" s="63"/>
      <c r="D81" s="63"/>
      <c r="E81" s="63"/>
      <c r="F81" s="63"/>
      <c r="G81" s="63"/>
      <c r="H81" s="63"/>
      <c r="I81" s="63"/>
      <c r="J81" s="3"/>
      <c r="K81" s="41"/>
      <c r="L81" s="97"/>
      <c r="M81" s="97"/>
      <c r="N81" s="97"/>
      <c r="O81" s="2"/>
      <c r="P81" s="39"/>
      <c r="Q81" s="97"/>
      <c r="R81" s="97"/>
      <c r="S81" s="97"/>
      <c r="T81" s="2"/>
      <c r="U81" s="39"/>
      <c r="V81" s="97"/>
      <c r="W81" s="97"/>
      <c r="X81" s="97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05"/>
      <c r="BJ81" s="511" t="s">
        <v>168</v>
      </c>
      <c r="BK81" s="511"/>
      <c r="BL81" s="511"/>
      <c r="BM81" s="511"/>
      <c r="BN81" s="511"/>
      <c r="BO81" s="511"/>
      <c r="BP81" s="511"/>
      <c r="BQ81" s="511"/>
      <c r="BR81" s="511"/>
      <c r="BS81" s="511"/>
      <c r="BT81" s="511"/>
      <c r="BU81" s="511"/>
      <c r="BV81" s="511"/>
      <c r="BW81" s="511"/>
      <c r="BX81" s="511"/>
      <c r="BY81" s="511"/>
      <c r="BZ81" s="511"/>
      <c r="CA81" s="511"/>
      <c r="CB81" s="511"/>
      <c r="CF81" s="124"/>
      <c r="CG81" s="124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522"/>
      <c r="DA81" s="523"/>
      <c r="DB81" s="523"/>
      <c r="DC81" s="523"/>
      <c r="DD81" s="523"/>
      <c r="DE81" s="523"/>
      <c r="DF81" s="523"/>
      <c r="DG81" s="523"/>
      <c r="DH81" s="524"/>
    </row>
    <row r="82" spans="1:113" ht="12.75" customHeight="1">
      <c r="A82" s="416"/>
      <c r="B82" s="26"/>
      <c r="C82" s="392" t="s">
        <v>34</v>
      </c>
      <c r="D82" s="392"/>
      <c r="E82" s="392"/>
      <c r="F82" s="392" t="s">
        <v>37</v>
      </c>
      <c r="G82" s="392"/>
      <c r="H82" s="392"/>
      <c r="I82" s="392"/>
      <c r="J82" s="3"/>
      <c r="K82" s="26"/>
      <c r="L82" s="418" t="s">
        <v>42</v>
      </c>
      <c r="M82" s="418"/>
      <c r="N82" s="418"/>
      <c r="O82" s="2"/>
      <c r="P82" s="39"/>
      <c r="Q82" s="418"/>
      <c r="R82" s="418"/>
      <c r="S82" s="418"/>
      <c r="T82" s="2"/>
      <c r="U82" s="26"/>
      <c r="V82" s="103" t="s">
        <v>47</v>
      </c>
      <c r="W82" s="97"/>
      <c r="X82" s="97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05"/>
      <c r="BJ82" s="511" t="s">
        <v>169</v>
      </c>
      <c r="BK82" s="511"/>
      <c r="BL82" s="511"/>
      <c r="BM82" s="511"/>
      <c r="BN82" s="511"/>
      <c r="BO82" s="511"/>
      <c r="BP82" s="511"/>
      <c r="BQ82" s="511"/>
      <c r="BR82" s="511"/>
      <c r="BS82" s="511"/>
      <c r="BT82" s="511"/>
      <c r="BU82" s="511"/>
      <c r="BV82" s="511"/>
      <c r="BW82" s="511"/>
      <c r="BX82" s="511"/>
      <c r="BY82" s="511"/>
      <c r="BZ82" s="511"/>
      <c r="CA82" s="511"/>
      <c r="CB82" s="511"/>
      <c r="CC82" s="511"/>
      <c r="CD82" s="511"/>
      <c r="CE82" s="511"/>
      <c r="CF82" s="511"/>
      <c r="CG82" s="511"/>
      <c r="CL82" s="515" t="s">
        <v>201</v>
      </c>
      <c r="CM82" s="515"/>
      <c r="CN82" s="515"/>
      <c r="CO82" s="515"/>
      <c r="CP82" s="515"/>
      <c r="CQ82" s="515"/>
      <c r="CR82" s="515"/>
      <c r="CS82" s="515"/>
      <c r="CT82" s="515"/>
      <c r="CU82" s="515"/>
      <c r="CV82" s="515"/>
      <c r="CW82" s="515"/>
      <c r="CX82" s="515"/>
      <c r="CY82" s="515"/>
      <c r="CZ82" s="515"/>
      <c r="DA82" s="515"/>
      <c r="DB82" s="515"/>
      <c r="DC82" s="515"/>
      <c r="DD82" s="515"/>
      <c r="DE82" s="515"/>
      <c r="DF82" s="515"/>
      <c r="DG82" s="515"/>
      <c r="DH82" s="515"/>
      <c r="DI82" s="515"/>
    </row>
    <row r="83" spans="1:112" ht="3.75" customHeight="1">
      <c r="A83" s="416"/>
      <c r="B83" s="40"/>
      <c r="C83" s="63"/>
      <c r="D83" s="63"/>
      <c r="E83" s="63"/>
      <c r="F83" s="63"/>
      <c r="G83" s="63"/>
      <c r="H83" s="63"/>
      <c r="I83" s="63"/>
      <c r="J83" s="3"/>
      <c r="K83" s="42"/>
      <c r="L83" s="97"/>
      <c r="M83" s="97"/>
      <c r="N83" s="97"/>
      <c r="O83" s="2"/>
      <c r="P83" s="39"/>
      <c r="Q83" s="97"/>
      <c r="R83" s="97"/>
      <c r="S83" s="97"/>
      <c r="T83" s="2"/>
      <c r="U83" s="40"/>
      <c r="V83" s="97"/>
      <c r="W83" s="97"/>
      <c r="X83" s="97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05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L83" s="514"/>
      <c r="CM83" s="514"/>
      <c r="CN83" s="514"/>
      <c r="CO83" s="514"/>
      <c r="CP83" s="514"/>
      <c r="CQ83" s="514"/>
      <c r="CR83" s="514"/>
      <c r="CS83" s="514"/>
      <c r="CT83" s="514"/>
      <c r="CU83" s="514"/>
      <c r="CV83" s="514"/>
      <c r="CW83" s="514"/>
      <c r="CX83" s="514"/>
      <c r="CY83" s="514"/>
      <c r="CZ83" s="514"/>
      <c r="DA83" s="514"/>
      <c r="DB83" s="514"/>
      <c r="DC83" s="514"/>
      <c r="DD83" s="514"/>
      <c r="DE83" s="514"/>
      <c r="DF83" s="514"/>
      <c r="DG83" s="514"/>
      <c r="DH83" s="514"/>
    </row>
    <row r="84" spans="1:112" ht="12.75" customHeight="1">
      <c r="A84" s="416"/>
      <c r="B84" s="26"/>
      <c r="C84" s="392" t="s">
        <v>35</v>
      </c>
      <c r="D84" s="392"/>
      <c r="E84" s="392"/>
      <c r="F84" s="392" t="s">
        <v>37</v>
      </c>
      <c r="G84" s="392"/>
      <c r="H84" s="392"/>
      <c r="I84" s="392"/>
      <c r="J84" s="3"/>
      <c r="K84" s="26"/>
      <c r="L84" s="418" t="s">
        <v>42</v>
      </c>
      <c r="M84" s="418"/>
      <c r="N84" s="418"/>
      <c r="O84" s="2"/>
      <c r="P84" s="26"/>
      <c r="Q84" s="418" t="s">
        <v>45</v>
      </c>
      <c r="R84" s="418"/>
      <c r="S84" s="418"/>
      <c r="T84" s="2"/>
      <c r="U84" s="26"/>
      <c r="V84" s="103" t="s">
        <v>48</v>
      </c>
      <c r="W84" s="97"/>
      <c r="X84" s="2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05"/>
      <c r="BI84" s="280" t="s">
        <v>188</v>
      </c>
      <c r="BJ84" s="280"/>
      <c r="BK84" s="280"/>
      <c r="BL84" s="280"/>
      <c r="BM84" s="280"/>
      <c r="BN84" s="280"/>
      <c r="BO84" s="280"/>
      <c r="BP84" s="280"/>
      <c r="BQ84" s="280"/>
      <c r="BR84" s="280"/>
      <c r="BS84" s="280"/>
      <c r="BT84" s="280"/>
      <c r="BU84" s="280"/>
      <c r="BV84" s="280"/>
      <c r="BW84" s="280"/>
      <c r="BX84" s="280"/>
      <c r="BY84" s="280"/>
      <c r="BZ84" s="280"/>
      <c r="CA84" s="280"/>
      <c r="CB84" s="280"/>
      <c r="CC84" s="280"/>
      <c r="CD84" s="280"/>
      <c r="CE84" s="280"/>
      <c r="CF84" s="280"/>
      <c r="CG84" s="280"/>
      <c r="CH84" s="280"/>
      <c r="CI84" s="280"/>
      <c r="CL84" s="280" t="s">
        <v>188</v>
      </c>
      <c r="CM84" s="280"/>
      <c r="CN84" s="280"/>
      <c r="CO84" s="280"/>
      <c r="CP84" s="280"/>
      <c r="CQ84" s="280"/>
      <c r="CR84" s="280"/>
      <c r="CS84" s="280"/>
      <c r="CT84" s="280"/>
      <c r="CU84" s="280"/>
      <c r="CV84" s="280"/>
      <c r="CW84" s="280"/>
      <c r="CX84" s="280"/>
      <c r="CY84" s="280"/>
      <c r="CZ84" s="280"/>
      <c r="DA84" s="280"/>
      <c r="DB84" s="280"/>
      <c r="DC84" s="280"/>
      <c r="DD84" s="280"/>
      <c r="DE84" s="280"/>
      <c r="DF84" s="280"/>
      <c r="DG84" s="280"/>
      <c r="DH84" s="280"/>
    </row>
    <row r="85" spans="1:60" ht="3" customHeight="1" thickBot="1">
      <c r="A85" s="2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05"/>
    </row>
  </sheetData>
  <sheetProtection password="CCA2" sheet="1" selectLockedCells="1"/>
  <mergeCells count="350">
    <mergeCell ref="CZ63:DK63"/>
    <mergeCell ref="CZ76:DH81"/>
    <mergeCell ref="CL70:DI74"/>
    <mergeCell ref="CQ18:DH18"/>
    <mergeCell ref="BR64:BV64"/>
    <mergeCell ref="BJ20:CG21"/>
    <mergeCell ref="BK57:BO57"/>
    <mergeCell ref="BS34:BT34"/>
    <mergeCell ref="CL83:DH83"/>
    <mergeCell ref="CL84:DH84"/>
    <mergeCell ref="CT76:CY76"/>
    <mergeCell ref="BK75:BN75"/>
    <mergeCell ref="CF80:CG80"/>
    <mergeCell ref="CB77:CD77"/>
    <mergeCell ref="BJ82:CG82"/>
    <mergeCell ref="CL82:DI82"/>
    <mergeCell ref="CK2:CN2"/>
    <mergeCell ref="CO2:CW2"/>
    <mergeCell ref="CY2:DA2"/>
    <mergeCell ref="CL48:CN48"/>
    <mergeCell ref="BJ80:CB80"/>
    <mergeCell ref="BJ81:CB81"/>
    <mergeCell ref="CL15:CO15"/>
    <mergeCell ref="CL16:CO16"/>
    <mergeCell ref="CW16:DH16"/>
    <mergeCell ref="CL18:CO18"/>
    <mergeCell ref="CB59:CC59"/>
    <mergeCell ref="BW1:CJ1"/>
    <mergeCell ref="DB6:DK6"/>
    <mergeCell ref="CY6:DA6"/>
    <mergeCell ref="CK8:CN8"/>
    <mergeCell ref="CK10:CN10"/>
    <mergeCell ref="CP15:CV15"/>
    <mergeCell ref="DD35:DE35"/>
    <mergeCell ref="CL47:CN47"/>
    <mergeCell ref="DA41:DB41"/>
    <mergeCell ref="BI1:BV1"/>
    <mergeCell ref="CO10:DK10"/>
    <mergeCell ref="CF59:CG59"/>
    <mergeCell ref="BW24:BX24"/>
    <mergeCell ref="CB49:CD49"/>
    <mergeCell ref="BW64:CA64"/>
    <mergeCell ref="CB61:CC61"/>
    <mergeCell ref="CB63:CC63"/>
    <mergeCell ref="DG41:DH41"/>
    <mergeCell ref="DC41:DD41"/>
    <mergeCell ref="CL30:DH30"/>
    <mergeCell ref="CX45:CZ45"/>
    <mergeCell ref="DE41:DF41"/>
    <mergeCell ref="CT35:CX35"/>
    <mergeCell ref="CM33:CO33"/>
    <mergeCell ref="CX51:CZ51"/>
    <mergeCell ref="CR45:CT45"/>
    <mergeCell ref="CO45:CQ45"/>
    <mergeCell ref="CL63:CN63"/>
    <mergeCell ref="CL51:CN51"/>
    <mergeCell ref="CO63:CU63"/>
    <mergeCell ref="CP57:DI57"/>
    <mergeCell ref="CO48:CQ48"/>
    <mergeCell ref="CQ20:DH20"/>
    <mergeCell ref="CQ23:DH23"/>
    <mergeCell ref="CX40:CZ40"/>
    <mergeCell ref="CL32:CO32"/>
    <mergeCell ref="CP32:DH32"/>
    <mergeCell ref="CU43:CV43"/>
    <mergeCell ref="DG33:DH33"/>
    <mergeCell ref="CP34:CW34"/>
    <mergeCell ref="CL37:CT38"/>
    <mergeCell ref="CL59:DI59"/>
    <mergeCell ref="CX47:CZ47"/>
    <mergeCell ref="CR48:CT48"/>
    <mergeCell ref="CL57:CO57"/>
    <mergeCell ref="CX34:DH34"/>
    <mergeCell ref="DG35:DH35"/>
    <mergeCell ref="CK6:CN6"/>
    <mergeCell ref="CO6:CW6"/>
    <mergeCell ref="DH8:DK8"/>
    <mergeCell ref="CO8:DG8"/>
    <mergeCell ref="DJ22:DJ54"/>
    <mergeCell ref="DC42:DD44"/>
    <mergeCell ref="DA42:DB44"/>
    <mergeCell ref="CQ28:DH28"/>
    <mergeCell ref="CL34:CO34"/>
    <mergeCell ref="CO43:CP43"/>
    <mergeCell ref="CK1:CV1"/>
    <mergeCell ref="CW1:DK1"/>
    <mergeCell ref="CF75:CG75"/>
    <mergeCell ref="CF76:CG76"/>
    <mergeCell ref="CF61:CG61"/>
    <mergeCell ref="CF63:CG63"/>
    <mergeCell ref="BM10:CJ10"/>
    <mergeCell ref="BK59:BQ61"/>
    <mergeCell ref="CK4:CN4"/>
    <mergeCell ref="CP12:CQ12"/>
    <mergeCell ref="BO77:BX77"/>
    <mergeCell ref="BY77:CA77"/>
    <mergeCell ref="BO76:BX76"/>
    <mergeCell ref="BY76:CA76"/>
    <mergeCell ref="BJ74:CD74"/>
    <mergeCell ref="DB2:DK2"/>
    <mergeCell ref="CR12:CS12"/>
    <mergeCell ref="CT12:DK12"/>
    <mergeCell ref="CO4:CW4"/>
    <mergeCell ref="CY4:DA4"/>
    <mergeCell ref="BK76:BN76"/>
    <mergeCell ref="BK77:BN77"/>
    <mergeCell ref="BW66:CA66"/>
    <mergeCell ref="CF74:CG74"/>
    <mergeCell ref="CB75:CD75"/>
    <mergeCell ref="CB76:CD76"/>
    <mergeCell ref="CF77:CG77"/>
    <mergeCell ref="BR66:BV66"/>
    <mergeCell ref="BO75:BX75"/>
    <mergeCell ref="BY75:CA75"/>
    <mergeCell ref="CF70:CG70"/>
    <mergeCell ref="CF24:CG24"/>
    <mergeCell ref="CF30:CG30"/>
    <mergeCell ref="CF32:CG32"/>
    <mergeCell ref="BS30:BT30"/>
    <mergeCell ref="BS32:BT32"/>
    <mergeCell ref="BY61:CA61"/>
    <mergeCell ref="BY63:CA63"/>
    <mergeCell ref="CF34:CG34"/>
    <mergeCell ref="BT43:CD45"/>
    <mergeCell ref="CI22:CJ54"/>
    <mergeCell ref="CF41:CG41"/>
    <mergeCell ref="CF43:CG43"/>
    <mergeCell ref="CF45:CG45"/>
    <mergeCell ref="CB41:CD41"/>
    <mergeCell ref="CF49:CG49"/>
    <mergeCell ref="BW28:CC28"/>
    <mergeCell ref="BJ37:CG38"/>
    <mergeCell ref="CB47:CD47"/>
    <mergeCell ref="CF47:CG47"/>
    <mergeCell ref="CB18:CD18"/>
    <mergeCell ref="CF16:CG16"/>
    <mergeCell ref="CF18:CG18"/>
    <mergeCell ref="BW30:CB30"/>
    <mergeCell ref="BW32:CB32"/>
    <mergeCell ref="BW34:CB34"/>
    <mergeCell ref="CF28:CG28"/>
    <mergeCell ref="BP12:BQ12"/>
    <mergeCell ref="BR12:CJ12"/>
    <mergeCell ref="BI8:BL8"/>
    <mergeCell ref="CF13:CG13"/>
    <mergeCell ref="BR16:BV16"/>
    <mergeCell ref="BJ12:BK12"/>
    <mergeCell ref="CB16:CD16"/>
    <mergeCell ref="BO8:CF8"/>
    <mergeCell ref="CG8:CJ8"/>
    <mergeCell ref="BI2:BL2"/>
    <mergeCell ref="BM2:BU2"/>
    <mergeCell ref="BW2:BY2"/>
    <mergeCell ref="BZ2:CJ2"/>
    <mergeCell ref="BZ6:CJ6"/>
    <mergeCell ref="BI10:BL10"/>
    <mergeCell ref="BW4:BY4"/>
    <mergeCell ref="BI6:BL6"/>
    <mergeCell ref="BM6:BU6"/>
    <mergeCell ref="BW6:BY6"/>
    <mergeCell ref="C84:E84"/>
    <mergeCell ref="F84:I84"/>
    <mergeCell ref="L84:N84"/>
    <mergeCell ref="Q84:S84"/>
    <mergeCell ref="BM4:BU4"/>
    <mergeCell ref="C80:E80"/>
    <mergeCell ref="F80:I80"/>
    <mergeCell ref="L80:N80"/>
    <mergeCell ref="Q80:S80"/>
    <mergeCell ref="BN12:BO12"/>
    <mergeCell ref="C82:E82"/>
    <mergeCell ref="F82:I82"/>
    <mergeCell ref="L82:N82"/>
    <mergeCell ref="Q82:S82"/>
    <mergeCell ref="L76:N76"/>
    <mergeCell ref="Q76:S76"/>
    <mergeCell ref="C78:E78"/>
    <mergeCell ref="F78:I78"/>
    <mergeCell ref="L78:N78"/>
    <mergeCell ref="Q78:S78"/>
    <mergeCell ref="L73:N73"/>
    <mergeCell ref="O73:X73"/>
    <mergeCell ref="A74:A84"/>
    <mergeCell ref="C74:E75"/>
    <mergeCell ref="F74:I75"/>
    <mergeCell ref="L74:N74"/>
    <mergeCell ref="Q74:S74"/>
    <mergeCell ref="Q75:S75"/>
    <mergeCell ref="C76:E76"/>
    <mergeCell ref="F76:I76"/>
    <mergeCell ref="A69:D69"/>
    <mergeCell ref="E69:O69"/>
    <mergeCell ref="P69:S69"/>
    <mergeCell ref="T69:W69"/>
    <mergeCell ref="D70:O70"/>
    <mergeCell ref="P70:S70"/>
    <mergeCell ref="T70:W70"/>
    <mergeCell ref="A66:D66"/>
    <mergeCell ref="E66:O66"/>
    <mergeCell ref="P66:S66"/>
    <mergeCell ref="T66:W66"/>
    <mergeCell ref="A68:D68"/>
    <mergeCell ref="E68:O68"/>
    <mergeCell ref="P68:S68"/>
    <mergeCell ref="T68:W68"/>
    <mergeCell ref="O61:S61"/>
    <mergeCell ref="T61:W61"/>
    <mergeCell ref="A64:D64"/>
    <mergeCell ref="E64:O64"/>
    <mergeCell ref="P64:S64"/>
    <mergeCell ref="T64:W64"/>
    <mergeCell ref="F57:M57"/>
    <mergeCell ref="O57:P57"/>
    <mergeCell ref="Q57:R57"/>
    <mergeCell ref="T57:W57"/>
    <mergeCell ref="F59:N60"/>
    <mergeCell ref="O59:P59"/>
    <mergeCell ref="Q59:R59"/>
    <mergeCell ref="T59:W59"/>
    <mergeCell ref="F53:N53"/>
    <mergeCell ref="O53:P53"/>
    <mergeCell ref="Q53:R53"/>
    <mergeCell ref="T53:W53"/>
    <mergeCell ref="F55:N55"/>
    <mergeCell ref="O55:P55"/>
    <mergeCell ref="Q55:R55"/>
    <mergeCell ref="T55:W55"/>
    <mergeCell ref="O49:S49"/>
    <mergeCell ref="T49:W49"/>
    <mergeCell ref="A51:D51"/>
    <mergeCell ref="F51:M51"/>
    <mergeCell ref="N51:P51"/>
    <mergeCell ref="Q51:X51"/>
    <mergeCell ref="A47:I47"/>
    <mergeCell ref="J47:K47"/>
    <mergeCell ref="L47:M47"/>
    <mergeCell ref="O47:P47"/>
    <mergeCell ref="Q47:R47"/>
    <mergeCell ref="T47:W47"/>
    <mergeCell ref="A45:I45"/>
    <mergeCell ref="J45:K45"/>
    <mergeCell ref="L45:M45"/>
    <mergeCell ref="O45:P45"/>
    <mergeCell ref="Q45:R45"/>
    <mergeCell ref="T45:W45"/>
    <mergeCell ref="A43:I43"/>
    <mergeCell ref="J43:K43"/>
    <mergeCell ref="L43:M43"/>
    <mergeCell ref="O43:P43"/>
    <mergeCell ref="Q43:R43"/>
    <mergeCell ref="T43:W43"/>
    <mergeCell ref="A41:I41"/>
    <mergeCell ref="J41:K41"/>
    <mergeCell ref="L41:M41"/>
    <mergeCell ref="O41:P41"/>
    <mergeCell ref="Q41:R41"/>
    <mergeCell ref="T41:W41"/>
    <mergeCell ref="A32:X33"/>
    <mergeCell ref="A34:P34"/>
    <mergeCell ref="Q34:X34"/>
    <mergeCell ref="A36:I36"/>
    <mergeCell ref="J36:M36"/>
    <mergeCell ref="O36:R36"/>
    <mergeCell ref="T36:W40"/>
    <mergeCell ref="A40:I40"/>
    <mergeCell ref="J40:M40"/>
    <mergeCell ref="O40:R40"/>
    <mergeCell ref="A28:C28"/>
    <mergeCell ref="D28:Q28"/>
    <mergeCell ref="T28:X28"/>
    <mergeCell ref="B30:C30"/>
    <mergeCell ref="D30:Q30"/>
    <mergeCell ref="T30:X30"/>
    <mergeCell ref="A20:E20"/>
    <mergeCell ref="F20:L20"/>
    <mergeCell ref="M20:X20"/>
    <mergeCell ref="A23:X23"/>
    <mergeCell ref="A24:E24"/>
    <mergeCell ref="F24:X24"/>
    <mergeCell ref="A16:E16"/>
    <mergeCell ref="F16:L16"/>
    <mergeCell ref="N16:O16"/>
    <mergeCell ref="P16:X16"/>
    <mergeCell ref="A18:G18"/>
    <mergeCell ref="I18:L18"/>
    <mergeCell ref="M18:P18"/>
    <mergeCell ref="Q18:X18"/>
    <mergeCell ref="A12:E12"/>
    <mergeCell ref="F12:L12"/>
    <mergeCell ref="P12:X12"/>
    <mergeCell ref="A6:C6"/>
    <mergeCell ref="D6:L6"/>
    <mergeCell ref="A10:H10"/>
    <mergeCell ref="P10:X10"/>
    <mergeCell ref="Q8:R8"/>
    <mergeCell ref="S8:X8"/>
    <mergeCell ref="O6:X6"/>
    <mergeCell ref="A8:H8"/>
    <mergeCell ref="A1:Q1"/>
    <mergeCell ref="R1:X1"/>
    <mergeCell ref="C2:G2"/>
    <mergeCell ref="I2:M2"/>
    <mergeCell ref="Q2:R2"/>
    <mergeCell ref="CL45:CN45"/>
    <mergeCell ref="CL64:DH68"/>
    <mergeCell ref="BR18:BV18"/>
    <mergeCell ref="U2:V2"/>
    <mergeCell ref="A4:C4"/>
    <mergeCell ref="W2:X2"/>
    <mergeCell ref="N4:P4"/>
    <mergeCell ref="Q4:X4"/>
    <mergeCell ref="O8:P8"/>
    <mergeCell ref="D4:L4"/>
    <mergeCell ref="BI84:CI84"/>
    <mergeCell ref="BJ72:CA72"/>
    <mergeCell ref="BW70:CD70"/>
    <mergeCell ref="CL36:DH36"/>
    <mergeCell ref="DG13:DH13"/>
    <mergeCell ref="CX33:DE33"/>
    <mergeCell ref="CP16:CV16"/>
    <mergeCell ref="CP33:CV33"/>
    <mergeCell ref="DG42:DH44"/>
    <mergeCell ref="DE42:DF44"/>
    <mergeCell ref="DO35:DU35"/>
    <mergeCell ref="DN30:EA33"/>
    <mergeCell ref="DV43:EA43"/>
    <mergeCell ref="DN28:DS28"/>
    <mergeCell ref="DM20:DR20"/>
    <mergeCell ref="BI4:BK4"/>
    <mergeCell ref="DM22:DO22"/>
    <mergeCell ref="DM23:DO23"/>
    <mergeCell ref="DR24:EA24"/>
    <mergeCell ref="DT28:EA28"/>
    <mergeCell ref="EK3:ET3"/>
    <mergeCell ref="EG5:ET10"/>
    <mergeCell ref="EH11:EL11"/>
    <mergeCell ref="EH12:EL12"/>
    <mergeCell ref="DM13:DR13"/>
    <mergeCell ref="DM15:DR15"/>
    <mergeCell ref="DS15:DZ15"/>
    <mergeCell ref="DP1:EA1"/>
    <mergeCell ref="DO36:DU36"/>
    <mergeCell ref="DP2:DT2"/>
    <mergeCell ref="DU2:DZ2"/>
    <mergeCell ref="DM4:DZ4"/>
    <mergeCell ref="DM6:DQ6"/>
    <mergeCell ref="DM10:DO10"/>
    <mergeCell ref="DP12:DT12"/>
    <mergeCell ref="DS20:DZ23"/>
    <mergeCell ref="DS6:DZ9"/>
  </mergeCells>
  <conditionalFormatting sqref="CF70 CF24 CF30 CF32 CF34 CA18 CA16 CF16 CF18 CF41 CF43 CF45:CF46 CF59 CF61 CF63 T70:W70 J41:K47 T41:W47 T57:W59 DG61 T49:W49 DG43 DG41 DG48 DG50 DG52 DC35 DG33 T53:W55 T61:W63 DG35">
    <cfRule type="cellIs" priority="16" dxfId="10" operator="equal" stopIfTrue="1">
      <formula>0</formula>
    </cfRule>
  </conditionalFormatting>
  <conditionalFormatting sqref="F24:X24 D28:Q29 B30:Q31 T28:X31">
    <cfRule type="expression" priority="15" dxfId="10" stopIfTrue="1">
      <formula>"$F$13&lt;=X35"</formula>
    </cfRule>
  </conditionalFormatting>
  <conditionalFormatting sqref="F24:X24 D28:Q29 B30:Q31 T28:X31">
    <cfRule type="expression" priority="14" dxfId="10" stopIfTrue="1">
      <formula>"$F$13&lt;=$X$35"</formula>
    </cfRule>
  </conditionalFormatting>
  <conditionalFormatting sqref="T64:W69">
    <cfRule type="cellIs" priority="13" dxfId="11" operator="equal" stopIfTrue="1">
      <formula>0</formula>
    </cfRule>
  </conditionalFormatting>
  <conditionalFormatting sqref="CF74:CG74">
    <cfRule type="cellIs" priority="8" dxfId="10" operator="equal" stopIfTrue="1">
      <formula>0</formula>
    </cfRule>
  </conditionalFormatting>
  <conditionalFormatting sqref="CF75:CG75">
    <cfRule type="cellIs" priority="7" dxfId="10" operator="equal" stopIfTrue="1">
      <formula>0</formula>
    </cfRule>
  </conditionalFormatting>
  <conditionalFormatting sqref="CF76:CG76">
    <cfRule type="cellIs" priority="6" dxfId="10" operator="equal" stopIfTrue="1">
      <formula>0</formula>
    </cfRule>
  </conditionalFormatting>
  <conditionalFormatting sqref="CF77:CG77">
    <cfRule type="cellIs" priority="5" dxfId="10" operator="equal" stopIfTrue="1">
      <formula>0</formula>
    </cfRule>
  </conditionalFormatting>
  <conditionalFormatting sqref="CF47">
    <cfRule type="cellIs" priority="3" dxfId="10" operator="equal" stopIfTrue="1">
      <formula>0</formula>
    </cfRule>
  </conditionalFormatting>
  <conditionalFormatting sqref="CF49">
    <cfRule type="cellIs" priority="1" dxfId="10" operator="equal" stopIfTrue="1">
      <formula>0</formula>
    </cfRule>
  </conditionalFormatting>
  <dataValidations count="7">
    <dataValidation type="list" allowBlank="1" showInputMessage="1" showErrorMessage="1" sqref="CP15:CV15 F16:L16">
      <formula1>ListeClassements</formula1>
    </dataValidation>
    <dataValidation type="list" allowBlank="1" showInputMessage="1" showErrorMessage="1" sqref="E64:O68 BO75:BX77">
      <formula1>ListeModePaiement</formula1>
    </dataValidation>
    <dataValidation type="list" allowBlank="1" showInputMessage="1" showErrorMessage="1" sqref="BZ4">
      <formula1>$CF$4:$CG$4</formula1>
    </dataValidation>
    <dataValidation type="list" allowBlank="1" showInputMessage="1" showErrorMessage="1" sqref="I8 I10 B2 H2">
      <formula1>$Y$2:$Z$2</formula1>
    </dataValidation>
    <dataValidation type="list" allowBlank="1" showInputMessage="1" showErrorMessage="1" sqref="W2">
      <formula1>$AA$2:$AB$2</formula1>
    </dataValidation>
    <dataValidation type="list" allowBlank="1" showInputMessage="1" showErrorMessage="1" sqref="U76 O41:P47 E57 E51 E59 O53:P55 B76 B78 B80 B82 B84 K76 K78 K82 K84 P80 P84 U84 U82">
      <formula1>ListeDéroulanteChoix</formula1>
    </dataValidation>
    <dataValidation type="date" operator="greaterThan" allowBlank="1" showInputMessage="1" showErrorMessage="1" sqref="BM4:BU4">
      <formula1>367</formula1>
    </dataValidation>
  </dataValidations>
  <hyperlinks>
    <hyperlink ref="D70" r:id="rId1" display="http://www.bretagne.fr/internet/jcms/preprod_42020/beneficiez-du-cheque-sport"/>
    <hyperlink ref="R1" r:id="rId2" display="http://atbetton.free.fr/"/>
  </hyperlinks>
  <printOptions horizontalCentered="1" verticalCentered="1"/>
  <pageMargins left="0.2755905511811024" right="0.2755905511811024" top="0.7480314960629921" bottom="0.7480314960629921" header="0.31496062992125984" footer="0.31496062992125984"/>
  <pageSetup horizontalDpi="600" verticalDpi="600" orientation="portrait" paperSize="9" scale="85" r:id="rId6"/>
  <headerFooter>
    <oddHeader>&amp;C&amp;"-,Gras"&amp;14ATB&amp;"-,Normal"&amp;11
&amp;"-,Gras"&amp;12Association Tennis de Betton - Les Omblais 35830 BETTON&amp;"-,Normal"&amp;11
&amp;Ratbetton.fr/</oddHeader>
    <oddFooter>&amp;LNous contacter :
&amp;K03+038Web : http://atbetton.fr &amp;CMail bureau : &amp;K03+033atbetton@orange.fr&amp;K01+000 
Mail enseignant : &amp;K03+037atbetton.be@orange.fr&amp;K01+000
&amp;RFacebook : &amp;K03+039https://www.facebook.com/AT-Betton-1648714325368687/</oddFooter>
  </headerFooter>
  <colBreaks count="1" manualBreakCount="1">
    <brk id="88" max="85" man="1"/>
  </colBreaks>
  <ignoredErrors>
    <ignoredError sqref="AH1 AN1 AT1 AW1" numberStoredAsText="1"/>
  </ignoredError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Propriétaire</cp:lastModifiedBy>
  <cp:lastPrinted>2019-06-10T13:20:56Z</cp:lastPrinted>
  <dcterms:created xsi:type="dcterms:W3CDTF">2009-07-10T06:43:13Z</dcterms:created>
  <dcterms:modified xsi:type="dcterms:W3CDTF">2019-06-10T13:36:14Z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